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9065" windowHeight="114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Sheet1!$H$16:$M$37</definedName>
    <definedName name="BILLID">Sheet1!$I$8</definedName>
    <definedName name="BILLNUM">Sheet1!$B$5:$B$37</definedName>
    <definedName name="DOC">Sheet1!$D$5:$D$37</definedName>
    <definedName name="end_date">Sheet1!$I$11</definedName>
    <definedName name="FILENUM">Sheet1!$I$7</definedName>
    <definedName name="INVOICECOL">Sheet1!$C$5:$C$37</definedName>
    <definedName name="List">Sheet1!$D$6:$D$37</definedName>
    <definedName name="NAME">Sheet1!$E$5:$E$37</definedName>
    <definedName name="SEARCHCOL">Sheet1!$F$5:$F$37</definedName>
    <definedName name="SEARCHDATE">Sheet1!$I$10,Sheet1!$I$11</definedName>
    <definedName name="start_date">Sheet1!$I$10</definedName>
  </definedNames>
  <calcPr calcId="145621"/>
</workbook>
</file>

<file path=xl/calcChain.xml><?xml version="1.0" encoding="utf-8"?>
<calcChain xmlns="http://schemas.openxmlformats.org/spreadsheetml/2006/main">
  <c r="K37" i="1" l="1" a="1"/>
  <c r="K37" i="1" s="1"/>
  <c r="J37" i="1" a="1"/>
  <c r="J37" i="1" s="1"/>
  <c r="I37" i="1" a="1"/>
  <c r="I37" i="1" s="1"/>
  <c r="H37" i="1" a="1"/>
  <c r="H37" i="1" s="1"/>
  <c r="K36" i="1" a="1"/>
  <c r="K36" i="1" s="1"/>
  <c r="J36" i="1" a="1"/>
  <c r="J36" i="1" s="1"/>
  <c r="I36" i="1" a="1"/>
  <c r="I36" i="1" s="1"/>
  <c r="H36" i="1" a="1"/>
  <c r="H36" i="1" s="1"/>
  <c r="K35" i="1" a="1"/>
  <c r="K35" i="1" s="1"/>
  <c r="J35" i="1" a="1"/>
  <c r="J35" i="1" s="1"/>
  <c r="I35" i="1" a="1"/>
  <c r="I35" i="1" s="1"/>
  <c r="H35" i="1" a="1"/>
  <c r="H35" i="1" s="1"/>
  <c r="K34" i="1" a="1"/>
  <c r="K34" i="1" s="1"/>
  <c r="J34" i="1" a="1"/>
  <c r="J34" i="1" s="1"/>
  <c r="I34" i="1" a="1"/>
  <c r="I34" i="1" s="1"/>
  <c r="H34" i="1" a="1"/>
  <c r="H34" i="1" s="1"/>
  <c r="K33" i="1" a="1"/>
  <c r="K33" i="1" s="1"/>
  <c r="J33" i="1" a="1"/>
  <c r="J33" i="1" s="1"/>
  <c r="I33" i="1" a="1"/>
  <c r="I33" i="1" s="1"/>
  <c r="H33" i="1" a="1"/>
  <c r="H33" i="1" s="1"/>
  <c r="K32" i="1" a="1"/>
  <c r="K32" i="1" s="1"/>
  <c r="J32" i="1" a="1"/>
  <c r="J32" i="1" s="1"/>
  <c r="I32" i="1" a="1"/>
  <c r="I32" i="1" s="1"/>
  <c r="H32" i="1" a="1"/>
  <c r="H32" i="1" s="1"/>
  <c r="K31" i="1" a="1"/>
  <c r="K31" i="1" s="1"/>
  <c r="J31" i="1" a="1"/>
  <c r="J31" i="1" s="1"/>
  <c r="I31" i="1" a="1"/>
  <c r="I31" i="1" s="1"/>
  <c r="H31" i="1" a="1"/>
  <c r="H31" i="1" s="1"/>
  <c r="K30" i="1" a="1"/>
  <c r="K30" i="1" s="1"/>
  <c r="J30" i="1" a="1"/>
  <c r="J30" i="1" s="1"/>
  <c r="I30" i="1" a="1"/>
  <c r="I30" i="1" s="1"/>
  <c r="H30" i="1" a="1"/>
  <c r="H30" i="1" s="1"/>
  <c r="K29" i="1" a="1"/>
  <c r="K29" i="1" s="1"/>
  <c r="J29" i="1" a="1"/>
  <c r="J29" i="1" s="1"/>
  <c r="I29" i="1" a="1"/>
  <c r="I29" i="1" s="1"/>
  <c r="H29" i="1" a="1"/>
  <c r="H29" i="1" s="1"/>
  <c r="K28" i="1" a="1"/>
  <c r="K28" i="1" s="1"/>
  <c r="J28" i="1" a="1"/>
  <c r="J28" i="1" s="1"/>
  <c r="I28" i="1" a="1"/>
  <c r="I28" i="1" s="1"/>
  <c r="H28" i="1" a="1"/>
  <c r="H28" i="1" s="1"/>
  <c r="K27" i="1" a="1"/>
  <c r="K27" i="1" s="1"/>
  <c r="J27" i="1" a="1"/>
  <c r="J27" i="1" s="1"/>
  <c r="I27" i="1" a="1"/>
  <c r="I27" i="1" s="1"/>
  <c r="H27" i="1" a="1"/>
  <c r="H27" i="1" s="1"/>
  <c r="K26" i="1" a="1"/>
  <c r="K26" i="1" s="1"/>
  <c r="J26" i="1" a="1"/>
  <c r="J26" i="1" s="1"/>
  <c r="I26" i="1" a="1"/>
  <c r="I26" i="1" s="1"/>
  <c r="H26" i="1" a="1"/>
  <c r="H26" i="1" s="1"/>
  <c r="K25" i="1" a="1"/>
  <c r="K25" i="1" s="1"/>
  <c r="J25" i="1" a="1"/>
  <c r="J25" i="1" s="1"/>
  <c r="I25" i="1" a="1"/>
  <c r="I25" i="1" s="1"/>
  <c r="H25" i="1" a="1"/>
  <c r="H25" i="1" s="1"/>
  <c r="K24" i="1" a="1"/>
  <c r="K24" i="1" s="1"/>
  <c r="J24" i="1" a="1"/>
  <c r="J24" i="1" s="1"/>
  <c r="I24" i="1" a="1"/>
  <c r="I24" i="1" s="1"/>
  <c r="H24" i="1" a="1"/>
  <c r="H24" i="1" s="1"/>
  <c r="K23" i="1" a="1"/>
  <c r="K23" i="1" s="1"/>
  <c r="J23" i="1" a="1"/>
  <c r="J23" i="1" s="1"/>
  <c r="I23" i="1" a="1"/>
  <c r="I23" i="1" s="1"/>
  <c r="H23" i="1" a="1"/>
  <c r="H23" i="1" s="1"/>
  <c r="K22" i="1" a="1"/>
  <c r="K22" i="1" s="1"/>
  <c r="J22" i="1" a="1"/>
  <c r="J22" i="1" s="1"/>
  <c r="I22" i="1" a="1"/>
  <c r="I22" i="1" s="1"/>
  <c r="H22" i="1" a="1"/>
  <c r="H22" i="1" s="1"/>
  <c r="K21" i="1" a="1"/>
  <c r="K21" i="1" s="1"/>
  <c r="J21" i="1" a="1"/>
  <c r="J21" i="1" s="1"/>
  <c r="I21" i="1" a="1"/>
  <c r="I21" i="1" s="1"/>
  <c r="H21" i="1" a="1"/>
  <c r="H21" i="1" s="1"/>
  <c r="K20" i="1" a="1"/>
  <c r="K20" i="1" s="1"/>
  <c r="J20" i="1" a="1"/>
  <c r="J20" i="1" s="1"/>
  <c r="I20" i="1" a="1"/>
  <c r="I20" i="1" s="1"/>
  <c r="H20" i="1" a="1"/>
  <c r="H20" i="1" s="1"/>
  <c r="K19" i="1" a="1"/>
  <c r="K19" i="1" s="1"/>
  <c r="J19" i="1" a="1"/>
  <c r="J19" i="1" s="1"/>
  <c r="I19" i="1" a="1"/>
  <c r="I19" i="1" s="1"/>
  <c r="H19" i="1" a="1"/>
  <c r="H19" i="1" s="1"/>
  <c r="K18" i="1" a="1"/>
  <c r="K18" i="1" s="1"/>
  <c r="J18" i="1" a="1"/>
  <c r="J18" i="1" s="1"/>
  <c r="I18" i="1" a="1"/>
  <c r="I18" i="1" s="1"/>
  <c r="H18" i="1" a="1"/>
  <c r="H18" i="1" s="1"/>
  <c r="K17" i="1" a="1"/>
  <c r="K17" i="1" s="1"/>
  <c r="J17" i="1" a="1"/>
  <c r="J17" i="1" s="1"/>
  <c r="I17" i="1" a="1"/>
  <c r="I17" i="1" s="1"/>
  <c r="H17" i="1" a="1"/>
  <c r="H17" i="1" s="1"/>
  <c r="H9" i="1" l="1"/>
  <c r="H7" i="1"/>
  <c r="L5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6" i="1"/>
  <c r="H41" i="1" l="1" a="1"/>
  <c r="H41" i="1" s="1"/>
  <c r="J12" i="1"/>
</calcChain>
</file>

<file path=xl/sharedStrings.xml><?xml version="1.0" encoding="utf-8"?>
<sst xmlns="http://schemas.openxmlformats.org/spreadsheetml/2006/main" count="49" uniqueCount="18">
  <si>
    <t>SEARCH BY:</t>
  </si>
  <si>
    <t>Invoice ID</t>
  </si>
  <si>
    <t xml:space="preserve">Bill ID </t>
  </si>
  <si>
    <t>Date of Check</t>
  </si>
  <si>
    <t>Results:</t>
  </si>
  <si>
    <t>Scott Tierney</t>
  </si>
  <si>
    <t>Satija Raguseo</t>
  </si>
  <si>
    <t>Raymond Palma</t>
  </si>
  <si>
    <t>Laura Martinez</t>
  </si>
  <si>
    <t>Patricia Cunningham</t>
  </si>
  <si>
    <t>June Battista - Williams</t>
  </si>
  <si>
    <t>Bozena Korwek</t>
  </si>
  <si>
    <t>Name</t>
  </si>
  <si>
    <t>HIDDEN</t>
  </si>
  <si>
    <t>Start:</t>
  </si>
  <si>
    <t>End:</t>
  </si>
  <si>
    <t>Bill ID: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</si>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</sst>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/dd/yy;@"/>
    <numFmt numFmtId="167" formatCode="0.00_);\(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10" xfId="1" applyNumberFormat="1" applyFont="1" applyFill="1" applyBorder="1" applyAlignment="1" applyProtection="1">
      <alignment horizontal="left"/>
      <protection locked="0"/>
    </xf>
    <xf numFmtId="49" fontId="4" fillId="0" borderId="10" xfId="1" applyNumberFormat="1" applyFont="1" applyFill="1" applyBorder="1" applyAlignment="1" applyProtection="1">
      <alignment horizontal="left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/>
    <xf numFmtId="167" fontId="4" fillId="3" borderId="16" xfId="2" applyNumberFormat="1" applyFont="1" applyFill="1" applyBorder="1" applyAlignment="1" applyProtection="1">
      <alignment horizontal="center" vertical="center"/>
      <protection locked="0"/>
    </xf>
    <xf numFmtId="166" fontId="4" fillId="5" borderId="14" xfId="4" applyNumberFormat="1" applyFont="1" applyFill="1" applyBorder="1" applyAlignment="1" applyProtection="1">
      <alignment horizontal="left"/>
      <protection locked="0"/>
    </xf>
    <xf numFmtId="166" fontId="4" fillId="4" borderId="13" xfId="4" applyNumberFormat="1" applyFont="1" applyFill="1" applyBorder="1" applyAlignment="1" applyProtection="1">
      <alignment horizontal="left"/>
      <protection locked="0"/>
    </xf>
    <xf numFmtId="166" fontId="4" fillId="5" borderId="13" xfId="4" applyNumberFormat="1" applyFont="1" applyFill="1" applyBorder="1" applyAlignment="1" applyProtection="1">
      <alignment horizontal="left"/>
      <protection locked="0"/>
    </xf>
    <xf numFmtId="166" fontId="4" fillId="6" borderId="13" xfId="4" applyNumberFormat="1" applyFont="1" applyFill="1" applyBorder="1" applyAlignment="1" applyProtection="1">
      <alignment horizontal="left"/>
      <protection locked="0"/>
    </xf>
    <xf numFmtId="0" fontId="0" fillId="0" borderId="0" xfId="0" applyBorder="1"/>
    <xf numFmtId="167" fontId="4" fillId="3" borderId="15" xfId="2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0" borderId="0" xfId="0" applyFont="1" applyBorder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8" xfId="0" applyBorder="1"/>
    <xf numFmtId="0" fontId="5" fillId="4" borderId="11" xfId="2" applyFont="1" applyFill="1" applyBorder="1" applyAlignment="1" applyProtection="1">
      <alignment horizontal="left"/>
      <protection locked="0"/>
    </xf>
    <xf numFmtId="0" fontId="5" fillId="5" borderId="11" xfId="2" applyFont="1" applyFill="1" applyBorder="1" applyAlignment="1" applyProtection="1">
      <alignment horizontal="left"/>
      <protection locked="0"/>
    </xf>
    <xf numFmtId="0" fontId="5" fillId="6" borderId="11" xfId="2" applyFont="1" applyFill="1" applyBorder="1" applyAlignment="1" applyProtection="1">
      <alignment horizontal="left"/>
      <protection locked="0"/>
    </xf>
    <xf numFmtId="0" fontId="5" fillId="5" borderId="10" xfId="2" applyFont="1" applyFill="1" applyBorder="1" applyAlignment="1" applyProtection="1">
      <alignment horizontal="left"/>
      <protection locked="0"/>
    </xf>
    <xf numFmtId="166" fontId="0" fillId="0" borderId="0" xfId="0" applyNumberFormat="1" applyBorder="1"/>
    <xf numFmtId="14" fontId="0" fillId="0" borderId="0" xfId="0" applyNumberFormat="1" applyFill="1" applyBorder="1"/>
    <xf numFmtId="166" fontId="0" fillId="0" borderId="12" xfId="0" applyNumberFormat="1" applyBorder="1"/>
    <xf numFmtId="166" fontId="0" fillId="0" borderId="8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6" fontId="0" fillId="0" borderId="0" xfId="0" applyNumberFormat="1"/>
    <xf numFmtId="0" fontId="0" fillId="0" borderId="0" xfId="0" applyNumberFormat="1"/>
    <xf numFmtId="0" fontId="0" fillId="0" borderId="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17" xfId="0" quotePrefix="1" applyNumberFormat="1" applyBorder="1"/>
    <xf numFmtId="0" fontId="0" fillId="0" borderId="5" xfId="0" quotePrefix="1" applyNumberFormat="1" applyBorder="1"/>
    <xf numFmtId="0" fontId="0" fillId="0" borderId="7" xfId="0" quotePrefix="1" applyNumberFormat="1" applyBorder="1"/>
    <xf numFmtId="0" fontId="0" fillId="0" borderId="5" xfId="0" applyFont="1" applyBorder="1" applyAlignment="1">
      <alignment horizontal="left"/>
    </xf>
    <xf numFmtId="0" fontId="0" fillId="0" borderId="12" xfId="0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16">
    <cellStyle name="Comma 2" xfId="3"/>
    <cellStyle name="Currency" xfId="1" builtinId="4"/>
    <cellStyle name="Currency 2" xfId="4"/>
    <cellStyle name="Hyperlink 2" xfId="5"/>
    <cellStyle name="Normal" xfId="0" builtinId="0"/>
    <cellStyle name="Normal 2" xfId="6"/>
    <cellStyle name="Normal 2 2" xfId="2"/>
    <cellStyle name="Normal 3" xfId="7"/>
    <cellStyle name="Normal 4" xfId="8"/>
    <cellStyle name="Normal 4 2" xfId="9"/>
    <cellStyle name="Normal 4 3" xfId="12"/>
    <cellStyle name="Normal 5" xfId="10"/>
    <cellStyle name="Normal 5 2" xfId="13"/>
    <cellStyle name="Normal 6" xfId="11"/>
    <cellStyle name="Normal 6 2" xfId="14"/>
    <cellStyle name="Percent 2" xfId="15"/>
  </cellStyles>
  <dxfs count="6"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3" tint="0.59996337778862885"/>
        </patternFill>
      </fill>
    </dxf>
    <dxf>
      <font>
        <b/>
        <i/>
      </font>
      <fill>
        <patternFill>
          <bgColor rgb="FF92D050"/>
        </patternFill>
      </fill>
    </dxf>
    <dxf>
      <font>
        <b/>
        <i/>
        <color auto="1"/>
      </font>
      <numFmt numFmtId="166" formatCode="mm/dd/yy;@"/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41"/>
  <sheetViews>
    <sheetView tabSelected="1" topLeftCell="A9" zoomScale="80" zoomScaleNormal="80" workbookViewId="0">
      <selection activeCell="H18" sqref="H18:K37"/>
    </sheetView>
  </sheetViews>
  <sheetFormatPr defaultRowHeight="15" x14ac:dyDescent="0.25"/>
  <cols>
    <col min="1" max="1" width="10" bestFit="1" customWidth="1"/>
    <col min="2" max="2" width="12.7109375" bestFit="1" customWidth="1"/>
    <col min="3" max="3" width="10" bestFit="1" customWidth="1"/>
    <col min="4" max="4" width="12.28515625" customWidth="1"/>
    <col min="5" max="5" width="22.7109375" bestFit="1" customWidth="1"/>
    <col min="6" max="6" width="12.140625" customWidth="1"/>
    <col min="8" max="8" width="19" customWidth="1"/>
    <col min="9" max="9" width="13.28515625" bestFit="1" customWidth="1"/>
    <col min="10" max="10" width="11.85546875" customWidth="1"/>
    <col min="11" max="11" width="15.85546875" customWidth="1"/>
    <col min="14" max="14" width="10.5703125" bestFit="1" customWidth="1"/>
    <col min="15" max="15" width="13.5703125" bestFit="1" customWidth="1"/>
  </cols>
  <sheetData>
    <row r="4" spans="2:14" ht="15.75" thickBot="1" x14ac:dyDescent="0.3"/>
    <row r="5" spans="2:14" ht="34.5" customHeight="1" thickBot="1" x14ac:dyDescent="0.3">
      <c r="B5" s="19" t="s">
        <v>2</v>
      </c>
      <c r="C5" s="18" t="s">
        <v>1</v>
      </c>
      <c r="D5" s="18" t="s">
        <v>3</v>
      </c>
      <c r="E5" s="17" t="s">
        <v>12</v>
      </c>
      <c r="F5" s="30" t="s">
        <v>13</v>
      </c>
      <c r="H5" s="32" t="s">
        <v>0</v>
      </c>
      <c r="I5" s="37" t="s">
        <v>1</v>
      </c>
      <c r="J5" s="38"/>
      <c r="K5" s="33" t="s">
        <v>4</v>
      </c>
      <c r="L5" s="31">
        <f>COUNTIFS(D6:D37,"&gt;="&amp;I10,D6:D37,"&lt;="&amp;I11)</f>
        <v>2</v>
      </c>
      <c r="M5" s="13"/>
    </row>
    <row r="6" spans="2:14" x14ac:dyDescent="0.25">
      <c r="B6" s="8">
        <v>13.01</v>
      </c>
      <c r="C6" s="1">
        <v>5229</v>
      </c>
      <c r="D6" s="9">
        <v>40746</v>
      </c>
      <c r="E6" s="25" t="s">
        <v>5</v>
      </c>
      <c r="F6" s="26" t="b">
        <f>IF(AND(D6&gt;$I$10,D6&lt;$I$11),D6, FALSE)</f>
        <v>0</v>
      </c>
      <c r="H6" s="15"/>
      <c r="I6" s="20"/>
      <c r="J6" s="20"/>
      <c r="K6" s="20"/>
      <c r="L6" s="4"/>
      <c r="M6" s="13"/>
    </row>
    <row r="7" spans="2:14" x14ac:dyDescent="0.25">
      <c r="B7" s="14">
        <v>13.02</v>
      </c>
      <c r="C7" s="1">
        <v>5124</v>
      </c>
      <c r="D7" s="11">
        <v>40739</v>
      </c>
      <c r="E7" s="23" t="s">
        <v>5</v>
      </c>
      <c r="F7" s="26" t="b">
        <f>IF(AND(D7&gt;$I$10,D7&lt;$I$11),D7, FALSE)</f>
        <v>0</v>
      </c>
      <c r="H7" s="3" t="str">
        <f>IF(I5="File ID","Enter File Number","")</f>
        <v/>
      </c>
      <c r="I7" s="36"/>
      <c r="K7" s="20"/>
      <c r="L7" s="4"/>
      <c r="M7" s="13"/>
    </row>
    <row r="8" spans="2:14" x14ac:dyDescent="0.25">
      <c r="B8" s="14">
        <v>13.03</v>
      </c>
      <c r="C8" s="1">
        <v>5421</v>
      </c>
      <c r="D8" s="11">
        <v>40805</v>
      </c>
      <c r="E8" s="23" t="s">
        <v>5</v>
      </c>
      <c r="F8" s="26" t="b">
        <f>IF(AND(D8&gt;$I$10,D8&lt;$I$11),D8, FALSE)</f>
        <v>0</v>
      </c>
      <c r="H8" s="39" t="s">
        <v>16</v>
      </c>
      <c r="I8" s="36">
        <v>17.03</v>
      </c>
      <c r="L8" s="4"/>
      <c r="M8" s="13"/>
    </row>
    <row r="9" spans="2:14" x14ac:dyDescent="0.25">
      <c r="B9" s="14">
        <v>13.04</v>
      </c>
      <c r="C9" s="1">
        <v>5421.5482000000002</v>
      </c>
      <c r="D9" s="11">
        <v>40799</v>
      </c>
      <c r="E9" s="23" t="s">
        <v>5</v>
      </c>
      <c r="F9" s="26" t="b">
        <f>IF(AND(D9&gt;$I$10,D9&lt;$I$11),D9, FALSE)</f>
        <v>0</v>
      </c>
      <c r="H9" s="39" t="str">
        <f>IF($I$5=$C$5,"Enter Invoice ID","")</f>
        <v>Enter Invoice ID</v>
      </c>
      <c r="I9" s="36">
        <v>5765</v>
      </c>
      <c r="J9" s="20"/>
      <c r="K9" s="20"/>
      <c r="L9" s="4"/>
    </row>
    <row r="10" spans="2:14" x14ac:dyDescent="0.25">
      <c r="B10" s="14">
        <v>14.01</v>
      </c>
      <c r="C10" s="1"/>
      <c r="D10" s="12"/>
      <c r="E10" s="24" t="s">
        <v>6</v>
      </c>
      <c r="F10" s="26" t="b">
        <f>IF(AND(D10&gt;$I$10,D10&lt;$I$11),D10, FALSE)</f>
        <v>0</v>
      </c>
      <c r="H10" s="39" t="s">
        <v>14</v>
      </c>
      <c r="I10" s="27">
        <v>40909</v>
      </c>
      <c r="J10" s="20"/>
      <c r="K10" s="20"/>
      <c r="L10" s="4"/>
    </row>
    <row r="11" spans="2:14" x14ac:dyDescent="0.25">
      <c r="B11" s="14">
        <v>14.02</v>
      </c>
      <c r="C11" s="1">
        <v>5547</v>
      </c>
      <c r="D11" s="11">
        <v>40841</v>
      </c>
      <c r="E11" s="23" t="s">
        <v>6</v>
      </c>
      <c r="F11" s="26" t="b">
        <f>IF(AND(D11&gt;$I$10,D11&lt;$I$11),D11, FALSE)</f>
        <v>0</v>
      </c>
      <c r="H11" s="39" t="s">
        <v>15</v>
      </c>
      <c r="I11" s="27">
        <v>40940</v>
      </c>
      <c r="J11" s="20"/>
      <c r="K11" s="20"/>
      <c r="L11" s="4"/>
      <c r="N11" s="34"/>
    </row>
    <row r="12" spans="2:14" x14ac:dyDescent="0.25">
      <c r="B12" s="14">
        <v>15.01</v>
      </c>
      <c r="C12" s="1">
        <v>5058</v>
      </c>
      <c r="D12" s="11">
        <v>40673</v>
      </c>
      <c r="E12" s="23" t="s">
        <v>7</v>
      </c>
      <c r="F12" s="26" t="b">
        <f>IF(AND(D12&gt;$I$10,D12&lt;$I$11),D12, FALSE)</f>
        <v>0</v>
      </c>
      <c r="H12" s="43" t="s">
        <v>17</v>
      </c>
      <c r="I12" t="s">
        <v>6</v>
      </c>
      <c r="J12" s="16" t="str">
        <f>IF(H10="Enter Date Range","End Date","")</f>
        <v/>
      </c>
      <c r="L12" s="4"/>
      <c r="N12" s="35"/>
    </row>
    <row r="13" spans="2:14" ht="15.75" thickBot="1" x14ac:dyDescent="0.3">
      <c r="B13" s="14">
        <v>15.02</v>
      </c>
      <c r="C13" s="1">
        <v>5229</v>
      </c>
      <c r="D13" s="11">
        <v>40739</v>
      </c>
      <c r="E13" s="23" t="s">
        <v>7</v>
      </c>
      <c r="F13" s="26" t="b">
        <f>IF(AND(D13&gt;$I$10,D13&lt;$I$11),D13, FALSE)</f>
        <v>0</v>
      </c>
      <c r="H13" s="5"/>
      <c r="I13" s="21"/>
      <c r="J13" s="21"/>
      <c r="K13" s="21"/>
      <c r="L13" s="6"/>
      <c r="N13" s="35"/>
    </row>
    <row r="14" spans="2:14" x14ac:dyDescent="0.25">
      <c r="B14" s="14">
        <v>15.03</v>
      </c>
      <c r="C14" s="1">
        <v>5058</v>
      </c>
      <c r="D14" s="11">
        <v>40673</v>
      </c>
      <c r="E14" s="23" t="s">
        <v>7</v>
      </c>
      <c r="F14" s="26" t="b">
        <f>IF(AND(D14&gt;$I$10,D14&lt;$I$11),D14, FALSE)</f>
        <v>0</v>
      </c>
      <c r="N14" s="35"/>
    </row>
    <row r="15" spans="2:14" ht="15.75" thickBot="1" x14ac:dyDescent="0.3">
      <c r="B15" s="14">
        <v>15.04</v>
      </c>
      <c r="C15" s="1">
        <v>5058</v>
      </c>
      <c r="D15" s="10">
        <v>40673</v>
      </c>
      <c r="E15" s="23" t="s">
        <v>7</v>
      </c>
      <c r="F15" s="26" t="b">
        <f>IF(AND(D15&gt;$I$10,D15&lt;$I$11),D15, FALSE)</f>
        <v>0</v>
      </c>
      <c r="N15" s="35"/>
    </row>
    <row r="16" spans="2:14" ht="30.75" thickBot="1" x14ac:dyDescent="0.3">
      <c r="B16" s="14">
        <v>16.010000000000002</v>
      </c>
      <c r="C16" s="1">
        <v>5124</v>
      </c>
      <c r="D16" s="11">
        <v>40687</v>
      </c>
      <c r="E16" s="23" t="s">
        <v>8</v>
      </c>
      <c r="F16" s="26" t="b">
        <f>IF(AND(D16&gt;$I$10,D16&lt;$I$11),D16, FALSE)</f>
        <v>0</v>
      </c>
      <c r="H16" s="19" t="s">
        <v>2</v>
      </c>
      <c r="I16" s="18" t="s">
        <v>1</v>
      </c>
      <c r="J16" s="18" t="s">
        <v>3</v>
      </c>
      <c r="K16" s="50" t="s">
        <v>12</v>
      </c>
      <c r="L16" s="50"/>
      <c r="M16" s="51"/>
      <c r="N16" s="35"/>
    </row>
    <row r="17" spans="2:16" x14ac:dyDescent="0.25">
      <c r="B17" s="14">
        <v>16.02</v>
      </c>
      <c r="C17" s="1"/>
      <c r="D17" s="11">
        <v>40687</v>
      </c>
      <c r="E17" s="23" t="s">
        <v>8</v>
      </c>
      <c r="F17" s="26" t="b">
        <f>IF(AND(D17&gt;$I$10,D17&lt;$I$11),D17, FALSE)</f>
        <v>0</v>
      </c>
      <c r="H17" s="40">
        <f t="array" ref="H17">IFERROR(INDEX($B$6:$E$37,SMALL(IF((BILLID=$B$6:$B$37)*($I$9=$C$6:$C$37)*(start_date&lt;=List)*(end_date&gt;=List)*($I$12=$E$6:$E$37),MATCH(ROW($E$6:$E$37),ROW($E$6:$E$37)),""),ROW(A1)),COLUMN(A1)),"")</f>
        <v>17.03</v>
      </c>
      <c r="I17" s="7">
        <f t="array" ref="I17">IFERROR(INDEX($B$6:$E$37,SMALL(IF((BILLID=$B$6:$B$37)*($I$9=$C$6:$C$37)*(start_date&lt;=List)*(end_date&gt;=List)*($I$12=$E$6:$E$37),MATCH(ROW($E$6:$E$37),ROW($E$6:$E$37)),""),ROW(B1)),COLUMN(B1)),"")</f>
        <v>5765</v>
      </c>
      <c r="J17" s="28">
        <f t="array" ref="J17">IFERROR(INDEX($B$6:$E$37,SMALL(IF((BILLID=$B$6:$B$37)*($I$9=$C$6:$C$37)*(start_date&lt;=List)*(end_date&gt;=List)*($I$12=$E$6:$E$37),MATCH(ROW($E$6:$E$37),ROW($E$6:$E$37)),""),ROW(C1)),COLUMN(C1)),"")</f>
        <v>40937</v>
      </c>
      <c r="K17" s="44" t="str">
        <f t="array" ref="K17">IFERROR(INDEX($B$6:$E$37,SMALL(IF((BILLID=$B$6:$B$37)*($I$9=$C$6:$C$37)*(start_date&lt;=List)*(end_date&gt;=List)*($I$12=$E$6:$E$37),MATCH(ROW($E$6:$E$37),ROW($E$6:$E$37)),""),ROW(D1)),COLUMN(D1)),"")</f>
        <v>Satija Raguseo</v>
      </c>
      <c r="L17" s="44"/>
      <c r="M17" s="45"/>
      <c r="N17" s="34"/>
    </row>
    <row r="18" spans="2:16" x14ac:dyDescent="0.25">
      <c r="B18" s="14">
        <v>17.010000000000002</v>
      </c>
      <c r="C18" s="1">
        <v>5022</v>
      </c>
      <c r="D18" s="10">
        <v>40742</v>
      </c>
      <c r="E18" s="23" t="s">
        <v>6</v>
      </c>
      <c r="F18" s="26" t="b">
        <f>IF(AND(D18&gt;$I$10,D18&lt;$I$11),D18, FALSE)</f>
        <v>0</v>
      </c>
      <c r="H18" s="41" t="str">
        <f t="array" ref="H18">IFERROR(INDEX($B$6:$E$37,SMALL(IF((BILLID=$B$6:$B$37)*($I$9=$C$6:$C$37)*(start_date&lt;=List)*(end_date&gt;=List)*($I$12=$E$6:$E$37),MATCH(ROW($E$6:$E$37),ROW($E$6:$E$37)),""),ROW(A2)),COLUMN(A2)),"")</f>
        <v/>
      </c>
      <c r="I18" s="20" t="str">
        <f t="array" ref="I18">IFERROR(INDEX($B$6:$E$37,SMALL(IF((BILLID=$B$6:$B$37)*($I$9=$C$6:$C$37)*(start_date&lt;=List)*(end_date&gt;=List)*($I$12=$E$6:$E$37),MATCH(ROW($E$6:$E$37),ROW($E$6:$E$37)),""),ROW(B2)),COLUMN(B2)),"")</f>
        <v/>
      </c>
      <c r="J18" s="26" t="str">
        <f t="array" ref="J18">IFERROR(INDEX($B$6:$E$37,SMALL(IF((BILLID=$B$6:$B$37)*($I$9=$C$6:$C$37)*(start_date&lt;=List)*(end_date&gt;=List)*($I$12=$E$6:$E$37),MATCH(ROW($E$6:$E$37),ROW($E$6:$E$37)),""),ROW(C2)),COLUMN(C2)),"")</f>
        <v/>
      </c>
      <c r="K18" s="46" t="str">
        <f t="array" ref="K18">IFERROR(INDEX($B$6:$E$37,SMALL(IF((BILLID=$B$6:$B$37)*($I$9=$C$6:$C$37)*(start_date&lt;=List)*(end_date&gt;=List)*($I$12=$E$6:$E$37),MATCH(ROW($E$6:$E$37),ROW($E$6:$E$37)),""),ROW(D2)),COLUMN(D2)),"")</f>
        <v/>
      </c>
      <c r="L18" s="46"/>
      <c r="M18" s="47"/>
      <c r="N18" s="34"/>
    </row>
    <row r="19" spans="2:16" x14ac:dyDescent="0.25">
      <c r="B19" s="14">
        <v>17.02</v>
      </c>
      <c r="C19" s="1">
        <v>5022</v>
      </c>
      <c r="D19" s="11">
        <v>40742</v>
      </c>
      <c r="E19" s="23" t="s">
        <v>6</v>
      </c>
      <c r="F19" s="26" t="b">
        <f>IF(AND(D19&gt;$I$10,D19&lt;$I$11),D19, FALSE)</f>
        <v>0</v>
      </c>
      <c r="H19" s="41" t="str">
        <f t="array" ref="H19">IFERROR(INDEX($B$6:$E$37,SMALL(IF((BILLID=$B$6:$B$37)*($I$9=$C$6:$C$37)*(start_date&lt;=List)*(end_date&gt;=List)*($I$12=$E$6:$E$37),MATCH(ROW($E$6:$E$37),ROW($E$6:$E$37)),""),ROW(A3)),COLUMN(A3)),"")</f>
        <v/>
      </c>
      <c r="I19" s="20" t="str">
        <f t="array" ref="I19">IFERROR(INDEX($B$6:$E$37,SMALL(IF((BILLID=$B$6:$B$37)*($I$9=$C$6:$C$37)*(start_date&lt;=List)*(end_date&gt;=List)*($I$12=$E$6:$E$37),MATCH(ROW($E$6:$E$37),ROW($E$6:$E$37)),""),ROW(B3)),COLUMN(B3)),"")</f>
        <v/>
      </c>
      <c r="J19" s="26" t="str">
        <f t="array" ref="J19">IFERROR(INDEX($B$6:$E$37,SMALL(IF((BILLID=$B$6:$B$37)*($I$9=$C$6:$C$37)*(start_date&lt;=List)*(end_date&gt;=List)*($I$12=$E$6:$E$37),MATCH(ROW($E$6:$E$37),ROW($E$6:$E$37)),""),ROW(C3)),COLUMN(C3)),"")</f>
        <v/>
      </c>
      <c r="K19" s="46" t="str">
        <f t="array" ref="K19">IFERROR(INDEX($B$6:$E$37,SMALL(IF((BILLID=$B$6:$B$37)*($I$9=$C$6:$C$37)*(start_date&lt;=List)*(end_date&gt;=List)*($I$12=$E$6:$E$37),MATCH(ROW($E$6:$E$37),ROW($E$6:$E$37)),""),ROW(D3)),COLUMN(D3)),"")</f>
        <v/>
      </c>
      <c r="L19" s="46"/>
      <c r="M19" s="47"/>
      <c r="N19" s="34"/>
    </row>
    <row r="20" spans="2:16" x14ac:dyDescent="0.25">
      <c r="B20" s="14">
        <v>17.03</v>
      </c>
      <c r="C20" s="1">
        <v>5765</v>
      </c>
      <c r="D20" s="11">
        <v>40937</v>
      </c>
      <c r="E20" s="23" t="s">
        <v>6</v>
      </c>
      <c r="F20" s="26">
        <f>IF(AND(D20&gt;$I$10,D20&lt;$I$11),D20, FALSE)</f>
        <v>40937</v>
      </c>
      <c r="H20" s="41" t="str">
        <f t="array" ref="H20">IFERROR(INDEX($B$6:$E$37,SMALL(IF((BILLID=$B$6:$B$37)*($I$9=$C$6:$C$37)*(start_date&lt;=List)*(end_date&gt;=List)*($I$12=$E$6:$E$37),MATCH(ROW($E$6:$E$37),ROW($E$6:$E$37)),""),ROW(A4)),COLUMN(A4)),"")</f>
        <v/>
      </c>
      <c r="I20" s="20" t="str">
        <f t="array" ref="I20">IFERROR(INDEX($B$6:$E$37,SMALL(IF((BILLID=$B$6:$B$37)*($I$9=$C$6:$C$37)*(start_date&lt;=List)*(end_date&gt;=List)*($I$12=$E$6:$E$37),MATCH(ROW($E$6:$E$37),ROW($E$6:$E$37)),""),ROW(B4)),COLUMN(B4)),"")</f>
        <v/>
      </c>
      <c r="J20" s="26" t="str">
        <f t="array" ref="J20">IFERROR(INDEX($B$6:$E$37,SMALL(IF((BILLID=$B$6:$B$37)*($I$9=$C$6:$C$37)*(start_date&lt;=List)*(end_date&gt;=List)*($I$12=$E$6:$E$37),MATCH(ROW($E$6:$E$37),ROW($E$6:$E$37)),""),ROW(C4)),COLUMN(C4)),"")</f>
        <v/>
      </c>
      <c r="K20" s="46" t="str">
        <f t="array" ref="K20">IFERROR(INDEX($B$6:$E$37,SMALL(IF((BILLID=$B$6:$B$37)*($I$9=$C$6:$C$37)*(start_date&lt;=List)*(end_date&gt;=List)*($I$12=$E$6:$E$37),MATCH(ROW($E$6:$E$37),ROW($E$6:$E$37)),""),ROW(D4)),COLUMN(D4)),"")</f>
        <v/>
      </c>
      <c r="L20" s="46"/>
      <c r="M20" s="47"/>
    </row>
    <row r="21" spans="2:16" x14ac:dyDescent="0.25">
      <c r="B21" s="14">
        <v>17.04</v>
      </c>
      <c r="C21" s="1"/>
      <c r="D21" s="11">
        <v>40969</v>
      </c>
      <c r="E21" s="23" t="s">
        <v>6</v>
      </c>
      <c r="F21" s="26" t="b">
        <f>IF(AND(D21&gt;$I$10,D21&lt;$I$11),D21, FALSE)</f>
        <v>0</v>
      </c>
      <c r="H21" s="41" t="str">
        <f t="array" ref="H21">IFERROR(INDEX($B$6:$E$37,SMALL(IF((BILLID=$B$6:$B$37)*($I$9=$C$6:$C$37)*(start_date&lt;=List)*(end_date&gt;=List)*($I$12=$E$6:$E$37),MATCH(ROW($E$6:$E$37),ROW($E$6:$E$37)),""),ROW(A5)),COLUMN(A5)),"")</f>
        <v/>
      </c>
      <c r="I21" s="20" t="str">
        <f t="array" ref="I21">IFERROR(INDEX($B$6:$E$37,SMALL(IF((BILLID=$B$6:$B$37)*($I$9=$C$6:$C$37)*(start_date&lt;=List)*(end_date&gt;=List)*($I$12=$E$6:$E$37),MATCH(ROW($E$6:$E$37),ROW($E$6:$E$37)),""),ROW(B5)),COLUMN(B5)),"")</f>
        <v/>
      </c>
      <c r="J21" s="26" t="str">
        <f t="array" ref="J21">IFERROR(INDEX($B$6:$E$37,SMALL(IF((BILLID=$B$6:$B$37)*($I$9=$C$6:$C$37)*(start_date&lt;=List)*(end_date&gt;=List)*($I$12=$E$6:$E$37),MATCH(ROW($E$6:$E$37),ROW($E$6:$E$37)),""),ROW(C5)),COLUMN(C5)),"")</f>
        <v/>
      </c>
      <c r="K21" s="46" t="str">
        <f t="array" ref="K21">IFERROR(INDEX($B$6:$E$37,SMALL(IF((BILLID=$B$6:$B$37)*($I$9=$C$6:$C$37)*(start_date&lt;=List)*(end_date&gt;=List)*($I$12=$E$6:$E$37),MATCH(ROW($E$6:$E$37),ROW($E$6:$E$37)),""),ROW(D5)),COLUMN(D5)),"")</f>
        <v/>
      </c>
      <c r="L21" s="46"/>
      <c r="M21" s="47"/>
    </row>
    <row r="22" spans="2:16" x14ac:dyDescent="0.25">
      <c r="B22" s="14">
        <v>17.05</v>
      </c>
      <c r="C22" s="2">
        <v>5022.5057999999999</v>
      </c>
      <c r="D22" s="11">
        <v>40742</v>
      </c>
      <c r="E22" s="23" t="s">
        <v>6</v>
      </c>
      <c r="F22" s="26" t="b">
        <f>IF(AND(D22&gt;$I$10,D22&lt;$I$11),D22, FALSE)</f>
        <v>0</v>
      </c>
      <c r="H22" s="41" t="str">
        <f t="array" ref="H22">IFERROR(INDEX($B$6:$E$37,SMALL(IF((BILLID=$B$6:$B$37)*($I$9=$C$6:$C$37)*(start_date&lt;=List)*(end_date&gt;=List)*($I$12=$E$6:$E$37),MATCH(ROW($E$6:$E$37),ROW($E$6:$E$37)),""),ROW(A6)),COLUMN(A6)),"")</f>
        <v/>
      </c>
      <c r="I22" s="20" t="str">
        <f t="array" ref="I22">IFERROR(INDEX($B$6:$E$37,SMALL(IF((BILLID=$B$6:$B$37)*($I$9=$C$6:$C$37)*(start_date&lt;=List)*(end_date&gt;=List)*($I$12=$E$6:$E$37),MATCH(ROW($E$6:$E$37),ROW($E$6:$E$37)),""),ROW(B6)),COLUMN(B6)),"")</f>
        <v/>
      </c>
      <c r="J22" s="26" t="str">
        <f t="array" ref="J22">IFERROR(INDEX($B$6:$E$37,SMALL(IF((BILLID=$B$6:$B$37)*($I$9=$C$6:$C$37)*(start_date&lt;=List)*(end_date&gt;=List)*($I$12=$E$6:$E$37),MATCH(ROW($E$6:$E$37),ROW($E$6:$E$37)),""),ROW(C6)),COLUMN(C6)),"")</f>
        <v/>
      </c>
      <c r="K22" s="46" t="str">
        <f t="array" ref="K22">IFERROR(INDEX($B$6:$E$37,SMALL(IF((BILLID=$B$6:$B$37)*($I$9=$C$6:$C$37)*(start_date&lt;=List)*(end_date&gt;=List)*($I$12=$E$6:$E$37),MATCH(ROW($E$6:$E$37),ROW($E$6:$E$37)),""),ROW(D6)),COLUMN(D6)),"")</f>
        <v/>
      </c>
      <c r="L22" s="46"/>
      <c r="M22" s="47"/>
      <c r="N22" s="34"/>
      <c r="O22" s="34"/>
      <c r="P22" s="35"/>
    </row>
    <row r="23" spans="2:16" x14ac:dyDescent="0.25">
      <c r="B23" s="14">
        <v>17.059999999999999</v>
      </c>
      <c r="C23" s="1">
        <v>6097</v>
      </c>
      <c r="D23" s="11">
        <v>40980</v>
      </c>
      <c r="E23" s="23" t="s">
        <v>6</v>
      </c>
      <c r="F23" s="26" t="b">
        <f>IF(AND(D23&gt;$I$10,D23&lt;$I$11),D23, FALSE)</f>
        <v>0</v>
      </c>
      <c r="H23" s="41" t="str">
        <f t="array" ref="H23">IFERROR(INDEX($B$6:$E$37,SMALL(IF((BILLID=$B$6:$B$37)*($I$9=$C$6:$C$37)*(start_date&lt;=List)*(end_date&gt;=List)*($I$12=$E$6:$E$37),MATCH(ROW($E$6:$E$37),ROW($E$6:$E$37)),""),ROW(A7)),COLUMN(A7)),"")</f>
        <v/>
      </c>
      <c r="I23" s="20" t="str">
        <f t="array" ref="I23">IFERROR(INDEX($B$6:$E$37,SMALL(IF((BILLID=$B$6:$B$37)*($I$9=$C$6:$C$37)*(start_date&lt;=List)*(end_date&gt;=List)*($I$12=$E$6:$E$37),MATCH(ROW($E$6:$E$37),ROW($E$6:$E$37)),""),ROW(B7)),COLUMN(B7)),"")</f>
        <v/>
      </c>
      <c r="J23" s="26" t="str">
        <f t="array" ref="J23">IFERROR(INDEX($B$6:$E$37,SMALL(IF((BILLID=$B$6:$B$37)*($I$9=$C$6:$C$37)*(start_date&lt;=List)*(end_date&gt;=List)*($I$12=$E$6:$E$37),MATCH(ROW($E$6:$E$37),ROW($E$6:$E$37)),""),ROW(C7)),COLUMN(C7)),"")</f>
        <v/>
      </c>
      <c r="K23" s="46" t="str">
        <f t="array" ref="K23">IFERROR(INDEX($B$6:$E$37,SMALL(IF((BILLID=$B$6:$B$37)*($I$9=$C$6:$C$37)*(start_date&lt;=List)*(end_date&gt;=List)*($I$12=$E$6:$E$37),MATCH(ROW($E$6:$E$37),ROW($E$6:$E$37)),""),ROW(D7)),COLUMN(D7)),"")</f>
        <v/>
      </c>
      <c r="L23" s="46"/>
      <c r="M23" s="47"/>
      <c r="N23" s="34"/>
      <c r="O23" s="34"/>
      <c r="P23" s="35"/>
    </row>
    <row r="24" spans="2:16" x14ac:dyDescent="0.25">
      <c r="B24" s="14">
        <v>18.010000000000002</v>
      </c>
      <c r="C24" s="1">
        <v>5022</v>
      </c>
      <c r="D24" s="11">
        <v>40673</v>
      </c>
      <c r="E24" s="23" t="s">
        <v>9</v>
      </c>
      <c r="F24" s="26" t="b">
        <f>IF(AND(D24&gt;$I$10,D24&lt;$I$11),D24, FALSE)</f>
        <v>0</v>
      </c>
      <c r="H24" s="41" t="str">
        <f t="array" ref="H24">IFERROR(INDEX($B$6:$E$37,SMALL(IF((BILLID=$B$6:$B$37)*($I$9=$C$6:$C$37)*(start_date&lt;=List)*(end_date&gt;=List)*($I$12=$E$6:$E$37),MATCH(ROW($E$6:$E$37),ROW($E$6:$E$37)),""),ROW(A8)),COLUMN(A8)),"")</f>
        <v/>
      </c>
      <c r="I24" s="20" t="str">
        <f t="array" ref="I24">IFERROR(INDEX($B$6:$E$37,SMALL(IF((BILLID=$B$6:$B$37)*($I$9=$C$6:$C$37)*(start_date&lt;=List)*(end_date&gt;=List)*($I$12=$E$6:$E$37),MATCH(ROW($E$6:$E$37),ROW($E$6:$E$37)),""),ROW(B8)),COLUMN(B8)),"")</f>
        <v/>
      </c>
      <c r="J24" s="26" t="str">
        <f t="array" ref="J24">IFERROR(INDEX($B$6:$E$37,SMALL(IF((BILLID=$B$6:$B$37)*($I$9=$C$6:$C$37)*(start_date&lt;=List)*(end_date&gt;=List)*($I$12=$E$6:$E$37),MATCH(ROW($E$6:$E$37),ROW($E$6:$E$37)),""),ROW(C8)),COLUMN(C8)),"")</f>
        <v/>
      </c>
      <c r="K24" s="46" t="str">
        <f t="array" ref="K24">IFERROR(INDEX($B$6:$E$37,SMALL(IF((BILLID=$B$6:$B$37)*($I$9=$C$6:$C$37)*(start_date&lt;=List)*(end_date&gt;=List)*($I$12=$E$6:$E$37),MATCH(ROW($E$6:$E$37),ROW($E$6:$E$37)),""),ROW(D8)),COLUMN(D8)),"")</f>
        <v/>
      </c>
      <c r="L24" s="46"/>
      <c r="M24" s="47"/>
      <c r="N24" s="34"/>
      <c r="O24" s="34"/>
      <c r="P24" s="35"/>
    </row>
    <row r="25" spans="2:16" x14ac:dyDescent="0.25">
      <c r="B25" s="14">
        <v>18.02</v>
      </c>
      <c r="C25" s="1">
        <v>5022</v>
      </c>
      <c r="D25" s="11">
        <v>40673</v>
      </c>
      <c r="E25" s="23" t="s">
        <v>9</v>
      </c>
      <c r="F25" s="26" t="b">
        <f>IF(AND(D25&gt;$I$10,D25&lt;$I$11),D25, FALSE)</f>
        <v>0</v>
      </c>
      <c r="H25" s="41" t="str">
        <f t="array" ref="H25">IFERROR(INDEX($B$6:$E$37,SMALL(IF((BILLID=$B$6:$B$37)*($I$9=$C$6:$C$37)*(start_date&lt;=List)*(end_date&gt;=List)*($I$12=$E$6:$E$37),MATCH(ROW($E$6:$E$37),ROW($E$6:$E$37)),""),ROW(A9)),COLUMN(A9)),"")</f>
        <v/>
      </c>
      <c r="I25" s="20" t="str">
        <f t="array" ref="I25">IFERROR(INDEX($B$6:$E$37,SMALL(IF((BILLID=$B$6:$B$37)*($I$9=$C$6:$C$37)*(start_date&lt;=List)*(end_date&gt;=List)*($I$12=$E$6:$E$37),MATCH(ROW($E$6:$E$37),ROW($E$6:$E$37)),""),ROW(B9)),COLUMN(B9)),"")</f>
        <v/>
      </c>
      <c r="J25" s="26" t="str">
        <f t="array" ref="J25">IFERROR(INDEX($B$6:$E$37,SMALL(IF((BILLID=$B$6:$B$37)*($I$9=$C$6:$C$37)*(start_date&lt;=List)*(end_date&gt;=List)*($I$12=$E$6:$E$37),MATCH(ROW($E$6:$E$37),ROW($E$6:$E$37)),""),ROW(C9)),COLUMN(C9)),"")</f>
        <v/>
      </c>
      <c r="K25" s="46" t="str">
        <f t="array" ref="K25">IFERROR(INDEX($B$6:$E$37,SMALL(IF((BILLID=$B$6:$B$37)*($I$9=$C$6:$C$37)*(start_date&lt;=List)*(end_date&gt;=List)*($I$12=$E$6:$E$37),MATCH(ROW($E$6:$E$37),ROW($E$6:$E$37)),""),ROW(D9)),COLUMN(D9)),"")</f>
        <v/>
      </c>
      <c r="L25" s="46"/>
      <c r="M25" s="47"/>
      <c r="N25" s="34"/>
      <c r="O25" s="34"/>
      <c r="P25" s="35"/>
    </row>
    <row r="26" spans="2:16" x14ac:dyDescent="0.25">
      <c r="B26" s="14">
        <v>18.03</v>
      </c>
      <c r="C26" s="1">
        <v>5184</v>
      </c>
      <c r="D26" s="11">
        <v>40714</v>
      </c>
      <c r="E26" s="23" t="s">
        <v>9</v>
      </c>
      <c r="F26" s="26" t="b">
        <f>IF(AND(D26&gt;$I$10,D26&lt;$I$11),D26, FALSE)</f>
        <v>0</v>
      </c>
      <c r="H26" s="41" t="str">
        <f t="array" ref="H26">IFERROR(INDEX($B$6:$E$37,SMALL(IF((BILLID=$B$6:$B$37)*($I$9=$C$6:$C$37)*(start_date&lt;=List)*(end_date&gt;=List)*($I$12=$E$6:$E$37),MATCH(ROW($E$6:$E$37),ROW($E$6:$E$37)),""),ROW(A10)),COLUMN(A10)),"")</f>
        <v/>
      </c>
      <c r="I26" s="20" t="str">
        <f t="array" ref="I26">IFERROR(INDEX($B$6:$E$37,SMALL(IF((BILLID=$B$6:$B$37)*($I$9=$C$6:$C$37)*(start_date&lt;=List)*(end_date&gt;=List)*($I$12=$E$6:$E$37),MATCH(ROW($E$6:$E$37),ROW($E$6:$E$37)),""),ROW(B10)),COLUMN(B10)),"")</f>
        <v/>
      </c>
      <c r="J26" s="26" t="str">
        <f t="array" ref="J26">IFERROR(INDEX($B$6:$E$37,SMALL(IF((BILLID=$B$6:$B$37)*($I$9=$C$6:$C$37)*(start_date&lt;=List)*(end_date&gt;=List)*($I$12=$E$6:$E$37),MATCH(ROW($E$6:$E$37),ROW($E$6:$E$37)),""),ROW(C10)),COLUMN(C10)),"")</f>
        <v/>
      </c>
      <c r="K26" s="46" t="str">
        <f t="array" ref="K26">IFERROR(INDEX($B$6:$E$37,SMALL(IF((BILLID=$B$6:$B$37)*($I$9=$C$6:$C$37)*(start_date&lt;=List)*(end_date&gt;=List)*($I$12=$E$6:$E$37),MATCH(ROW($E$6:$E$37),ROW($E$6:$E$37)),""),ROW(D10)),COLUMN(D10)),"")</f>
        <v/>
      </c>
      <c r="L26" s="46"/>
      <c r="M26" s="47"/>
      <c r="N26" s="34"/>
      <c r="O26" s="34"/>
      <c r="P26" s="35"/>
    </row>
    <row r="27" spans="2:16" x14ac:dyDescent="0.25">
      <c r="B27" s="14">
        <v>18.04</v>
      </c>
      <c r="C27" s="1">
        <v>5184</v>
      </c>
      <c r="D27" s="10">
        <v>40729</v>
      </c>
      <c r="E27" s="22" t="s">
        <v>9</v>
      </c>
      <c r="F27" s="26" t="b">
        <f>IF(AND(D27&gt;$I$10,D27&lt;$I$11),D27, FALSE)</f>
        <v>0</v>
      </c>
      <c r="H27" s="41" t="str">
        <f t="array" ref="H27">IFERROR(INDEX($B$6:$E$37,SMALL(IF((BILLID=$B$6:$B$37)*($I$9=$C$6:$C$37)*(start_date&lt;=List)*(end_date&gt;=List)*($I$12=$E$6:$E$37),MATCH(ROW($E$6:$E$37),ROW($E$6:$E$37)),""),ROW(A11)),COLUMN(A11)),"")</f>
        <v/>
      </c>
      <c r="I27" s="20" t="str">
        <f t="array" ref="I27">IFERROR(INDEX($B$6:$E$37,SMALL(IF((BILLID=$B$6:$B$37)*($I$9=$C$6:$C$37)*(start_date&lt;=List)*(end_date&gt;=List)*($I$12=$E$6:$E$37),MATCH(ROW($E$6:$E$37),ROW($E$6:$E$37)),""),ROW(B11)),COLUMN(B11)),"")</f>
        <v/>
      </c>
      <c r="J27" s="26" t="str">
        <f t="array" ref="J27">IFERROR(INDEX($B$6:$E$37,SMALL(IF((BILLID=$B$6:$B$37)*($I$9=$C$6:$C$37)*(start_date&lt;=List)*(end_date&gt;=List)*($I$12=$E$6:$E$37),MATCH(ROW($E$6:$E$37),ROW($E$6:$E$37)),""),ROW(C11)),COLUMN(C11)),"")</f>
        <v/>
      </c>
      <c r="K27" s="46" t="str">
        <f t="array" ref="K27">IFERROR(INDEX($B$6:$E$37,SMALL(IF((BILLID=$B$6:$B$37)*($I$9=$C$6:$C$37)*(start_date&lt;=List)*(end_date&gt;=List)*($I$12=$E$6:$E$37),MATCH(ROW($E$6:$E$37),ROW($E$6:$E$37)),""),ROW(D11)),COLUMN(D11)),"")</f>
        <v/>
      </c>
      <c r="L27" s="46"/>
      <c r="M27" s="47"/>
      <c r="N27" s="34"/>
      <c r="O27" s="34"/>
      <c r="P27" s="35"/>
    </row>
    <row r="28" spans="2:16" x14ac:dyDescent="0.25">
      <c r="B28" s="14">
        <v>18.05</v>
      </c>
      <c r="C28" s="1">
        <v>5226</v>
      </c>
      <c r="D28" s="11">
        <v>40742</v>
      </c>
      <c r="E28" s="23" t="s">
        <v>9</v>
      </c>
      <c r="F28" s="26" t="b">
        <f>IF(AND(D28&gt;$I$10,D28&lt;$I$11),D28, FALSE)</f>
        <v>0</v>
      </c>
      <c r="H28" s="41" t="str">
        <f t="array" ref="H28">IFERROR(INDEX($B$6:$E$37,SMALL(IF((BILLID=$B$6:$B$37)*($I$9=$C$6:$C$37)*(start_date&lt;=List)*(end_date&gt;=List)*($I$12=$E$6:$E$37),MATCH(ROW($E$6:$E$37),ROW($E$6:$E$37)),""),ROW(A12)),COLUMN(A12)),"")</f>
        <v/>
      </c>
      <c r="I28" s="20" t="str">
        <f t="array" ref="I28">IFERROR(INDEX($B$6:$E$37,SMALL(IF((BILLID=$B$6:$B$37)*($I$9=$C$6:$C$37)*(start_date&lt;=List)*(end_date&gt;=List)*($I$12=$E$6:$E$37),MATCH(ROW($E$6:$E$37),ROW($E$6:$E$37)),""),ROW(B12)),COLUMN(B12)),"")</f>
        <v/>
      </c>
      <c r="J28" s="26" t="str">
        <f t="array" ref="J28">IFERROR(INDEX($B$6:$E$37,SMALL(IF((BILLID=$B$6:$B$37)*($I$9=$C$6:$C$37)*(start_date&lt;=List)*(end_date&gt;=List)*($I$12=$E$6:$E$37),MATCH(ROW($E$6:$E$37),ROW($E$6:$E$37)),""),ROW(C12)),COLUMN(C12)),"")</f>
        <v/>
      </c>
      <c r="K28" s="46" t="str">
        <f t="array" ref="K28">IFERROR(INDEX($B$6:$E$37,SMALL(IF((BILLID=$B$6:$B$37)*($I$9=$C$6:$C$37)*(start_date&lt;=List)*(end_date&gt;=List)*($I$12=$E$6:$E$37),MATCH(ROW($E$6:$E$37),ROW($E$6:$E$37)),""),ROW(D12)),COLUMN(D12)),"")</f>
        <v/>
      </c>
      <c r="L28" s="46"/>
      <c r="M28" s="47"/>
      <c r="N28" s="34"/>
      <c r="O28" s="34"/>
      <c r="P28" s="35"/>
    </row>
    <row r="29" spans="2:16" x14ac:dyDescent="0.25">
      <c r="B29" s="14">
        <v>18.059999999999999</v>
      </c>
      <c r="C29" s="1">
        <v>2730</v>
      </c>
      <c r="D29" s="11">
        <v>40922</v>
      </c>
      <c r="E29" s="23" t="s">
        <v>9</v>
      </c>
      <c r="F29" s="26">
        <f>IF(AND(D29&gt;$I$10,D29&lt;$I$11),D29, FALSE)</f>
        <v>40922</v>
      </c>
      <c r="H29" s="41" t="str">
        <f t="array" ref="H29">IFERROR(INDEX($B$6:$E$37,SMALL(IF((BILLID=$B$6:$B$37)*($I$9=$C$6:$C$37)*(start_date&lt;=List)*(end_date&gt;=List)*($I$12=$E$6:$E$37),MATCH(ROW($E$6:$E$37),ROW($E$6:$E$37)),""),ROW(A13)),COLUMN(A13)),"")</f>
        <v/>
      </c>
      <c r="I29" s="20" t="str">
        <f t="array" ref="I29">IFERROR(INDEX($B$6:$E$37,SMALL(IF((BILLID=$B$6:$B$37)*($I$9=$C$6:$C$37)*(start_date&lt;=List)*(end_date&gt;=List)*($I$12=$E$6:$E$37),MATCH(ROW($E$6:$E$37),ROW($E$6:$E$37)),""),ROW(B13)),COLUMN(B13)),"")</f>
        <v/>
      </c>
      <c r="J29" s="26" t="str">
        <f t="array" ref="J29">IFERROR(INDEX($B$6:$E$37,SMALL(IF((BILLID=$B$6:$B$37)*($I$9=$C$6:$C$37)*(start_date&lt;=List)*(end_date&gt;=List)*($I$12=$E$6:$E$37),MATCH(ROW($E$6:$E$37),ROW($E$6:$E$37)),""),ROW(C13)),COLUMN(C13)),"")</f>
        <v/>
      </c>
      <c r="K29" s="46" t="str">
        <f t="array" ref="K29">IFERROR(INDEX($B$6:$E$37,SMALL(IF((BILLID=$B$6:$B$37)*($I$9=$C$6:$C$37)*(start_date&lt;=List)*(end_date&gt;=List)*($I$12=$E$6:$E$37),MATCH(ROW($E$6:$E$37),ROW($E$6:$E$37)),""),ROW(D13)),COLUMN(D13)),"")</f>
        <v/>
      </c>
      <c r="L29" s="46"/>
      <c r="M29" s="47"/>
      <c r="N29" s="34"/>
      <c r="O29" s="34"/>
      <c r="P29" s="35"/>
    </row>
    <row r="30" spans="2:16" x14ac:dyDescent="0.25">
      <c r="B30" s="14">
        <v>19.010000000000002</v>
      </c>
      <c r="C30" s="1">
        <v>5058</v>
      </c>
      <c r="D30" s="11">
        <v>40673</v>
      </c>
      <c r="E30" s="23" t="s">
        <v>10</v>
      </c>
      <c r="F30" s="26" t="b">
        <f>IF(AND(D30&gt;$I$10,D30&lt;$I$11),D30, FALSE)</f>
        <v>0</v>
      </c>
      <c r="H30" s="41" t="str">
        <f t="array" ref="H30">IFERROR(INDEX($B$6:$E$37,SMALL(IF((BILLID=$B$6:$B$37)*($I$9=$C$6:$C$37)*(start_date&lt;=List)*(end_date&gt;=List)*($I$12=$E$6:$E$37),MATCH(ROW($E$6:$E$37),ROW($E$6:$E$37)),""),ROW(A14)),COLUMN(A14)),"")</f>
        <v/>
      </c>
      <c r="I30" s="20" t="str">
        <f t="array" ref="I30">IFERROR(INDEX($B$6:$E$37,SMALL(IF((BILLID=$B$6:$B$37)*($I$9=$C$6:$C$37)*(start_date&lt;=List)*(end_date&gt;=List)*($I$12=$E$6:$E$37),MATCH(ROW($E$6:$E$37),ROW($E$6:$E$37)),""),ROW(B14)),COLUMN(B14)),"")</f>
        <v/>
      </c>
      <c r="J30" s="26" t="str">
        <f t="array" ref="J30">IFERROR(INDEX($B$6:$E$37,SMALL(IF((BILLID=$B$6:$B$37)*($I$9=$C$6:$C$37)*(start_date&lt;=List)*(end_date&gt;=List)*($I$12=$E$6:$E$37),MATCH(ROW($E$6:$E$37),ROW($E$6:$E$37)),""),ROW(C14)),COLUMN(C14)),"")</f>
        <v/>
      </c>
      <c r="K30" s="46" t="str">
        <f t="array" ref="K30">IFERROR(INDEX($B$6:$E$37,SMALL(IF((BILLID=$B$6:$B$37)*($I$9=$C$6:$C$37)*(start_date&lt;=List)*(end_date&gt;=List)*($I$12=$E$6:$E$37),MATCH(ROW($E$6:$E$37),ROW($E$6:$E$37)),""),ROW(D14)),COLUMN(D14)),"")</f>
        <v/>
      </c>
      <c r="L30" s="46"/>
      <c r="M30" s="47"/>
      <c r="N30" s="34"/>
      <c r="O30" s="34"/>
      <c r="P30" s="35"/>
    </row>
    <row r="31" spans="2:16" x14ac:dyDescent="0.25">
      <c r="B31" s="14">
        <v>19.02</v>
      </c>
      <c r="C31" s="1">
        <v>5058.5324000000001</v>
      </c>
      <c r="D31" s="11">
        <v>40767</v>
      </c>
      <c r="E31" s="23" t="s">
        <v>10</v>
      </c>
      <c r="F31" s="26" t="b">
        <f>IF(AND(D31&gt;$I$10,D31&lt;$I$11),D31, FALSE)</f>
        <v>0</v>
      </c>
      <c r="H31" s="41" t="str">
        <f t="array" ref="H31">IFERROR(INDEX($B$6:$E$37,SMALL(IF((BILLID=$B$6:$B$37)*($I$9=$C$6:$C$37)*(start_date&lt;=List)*(end_date&gt;=List)*($I$12=$E$6:$E$37),MATCH(ROW($E$6:$E$37),ROW($E$6:$E$37)),""),ROW(A15)),COLUMN(A15)),"")</f>
        <v/>
      </c>
      <c r="I31" s="20" t="str">
        <f t="array" ref="I31">IFERROR(INDEX($B$6:$E$37,SMALL(IF((BILLID=$B$6:$B$37)*($I$9=$C$6:$C$37)*(start_date&lt;=List)*(end_date&gt;=List)*($I$12=$E$6:$E$37),MATCH(ROW($E$6:$E$37),ROW($E$6:$E$37)),""),ROW(B15)),COLUMN(B15)),"")</f>
        <v/>
      </c>
      <c r="J31" s="26" t="str">
        <f t="array" ref="J31">IFERROR(INDEX($B$6:$E$37,SMALL(IF((BILLID=$B$6:$B$37)*($I$9=$C$6:$C$37)*(start_date&lt;=List)*(end_date&gt;=List)*($I$12=$E$6:$E$37),MATCH(ROW($E$6:$E$37),ROW($E$6:$E$37)),""),ROW(C15)),COLUMN(C15)),"")</f>
        <v/>
      </c>
      <c r="K31" s="46" t="str">
        <f t="array" ref="K31">IFERROR(INDEX($B$6:$E$37,SMALL(IF((BILLID=$B$6:$B$37)*($I$9=$C$6:$C$37)*(start_date&lt;=List)*(end_date&gt;=List)*($I$12=$E$6:$E$37),MATCH(ROW($E$6:$E$37),ROW($E$6:$E$37)),""),ROW(D15)),COLUMN(D15)),"")</f>
        <v/>
      </c>
      <c r="L31" s="46"/>
      <c r="M31" s="47"/>
      <c r="N31" s="34"/>
      <c r="O31" s="34"/>
      <c r="P31" s="35"/>
    </row>
    <row r="32" spans="2:16" x14ac:dyDescent="0.25">
      <c r="B32" s="14">
        <v>19.03</v>
      </c>
      <c r="C32" s="1">
        <v>5058</v>
      </c>
      <c r="D32" s="11">
        <v>40673</v>
      </c>
      <c r="E32" s="23" t="s">
        <v>10</v>
      </c>
      <c r="F32" s="26" t="b">
        <f>IF(AND(D32&gt;$I$10,D32&lt;$I$11),D32, FALSE)</f>
        <v>0</v>
      </c>
      <c r="H32" s="41" t="str">
        <f t="array" ref="H32">IFERROR(INDEX($B$6:$E$37,SMALL(IF((BILLID=$B$6:$B$37)*($I$9=$C$6:$C$37)*(start_date&lt;=List)*(end_date&gt;=List)*($I$12=$E$6:$E$37),MATCH(ROW($E$6:$E$37),ROW($E$6:$E$37)),""),ROW(A16)),COLUMN(A16)),"")</f>
        <v/>
      </c>
      <c r="I32" s="20" t="str">
        <f t="array" ref="I32">IFERROR(INDEX($B$6:$E$37,SMALL(IF((BILLID=$B$6:$B$37)*($I$9=$C$6:$C$37)*(start_date&lt;=List)*(end_date&gt;=List)*($I$12=$E$6:$E$37),MATCH(ROW($E$6:$E$37),ROW($E$6:$E$37)),""),ROW(B16)),COLUMN(B16)),"")</f>
        <v/>
      </c>
      <c r="J32" s="26" t="str">
        <f t="array" ref="J32">IFERROR(INDEX($B$6:$E$37,SMALL(IF((BILLID=$B$6:$B$37)*($I$9=$C$6:$C$37)*(start_date&lt;=List)*(end_date&gt;=List)*($I$12=$E$6:$E$37),MATCH(ROW($E$6:$E$37),ROW($E$6:$E$37)),""),ROW(C16)),COLUMN(C16)),"")</f>
        <v/>
      </c>
      <c r="K32" s="46" t="str">
        <f t="array" ref="K32">IFERROR(INDEX($B$6:$E$37,SMALL(IF((BILLID=$B$6:$B$37)*($I$9=$C$6:$C$37)*(start_date&lt;=List)*(end_date&gt;=List)*($I$12=$E$6:$E$37),MATCH(ROW($E$6:$E$37),ROW($E$6:$E$37)),""),ROW(D16)),COLUMN(D16)),"")</f>
        <v/>
      </c>
      <c r="L32" s="46"/>
      <c r="M32" s="47"/>
      <c r="N32" s="34"/>
      <c r="O32" s="34"/>
      <c r="P32" s="35"/>
    </row>
    <row r="33" spans="2:13" x14ac:dyDescent="0.25">
      <c r="B33" s="14">
        <v>19.04</v>
      </c>
      <c r="C33" s="1">
        <v>5058.5183999999999</v>
      </c>
      <c r="D33" s="11">
        <v>40729</v>
      </c>
      <c r="E33" s="23" t="s">
        <v>10</v>
      </c>
      <c r="F33" s="26" t="b">
        <f>IF(AND(D33&gt;$I$10,D33&lt;$I$11),D33, FALSE)</f>
        <v>0</v>
      </c>
      <c r="H33" s="41" t="str">
        <f t="array" ref="H33">IFERROR(INDEX($B$6:$E$37,SMALL(IF((BILLID=$B$6:$B$37)*($I$9=$C$6:$C$37)*(start_date&lt;=List)*(end_date&gt;=List)*($I$12=$E$6:$E$37),MATCH(ROW($E$6:$E$37),ROW($E$6:$E$37)),""),ROW(A17)),COLUMN(A17)),"")</f>
        <v/>
      </c>
      <c r="I33" s="20" t="str">
        <f t="array" ref="I33">IFERROR(INDEX($B$6:$E$37,SMALL(IF((BILLID=$B$6:$B$37)*($I$9=$C$6:$C$37)*(start_date&lt;=List)*(end_date&gt;=List)*($I$12=$E$6:$E$37),MATCH(ROW($E$6:$E$37),ROW($E$6:$E$37)),""),ROW(B17)),COLUMN(B17)),"")</f>
        <v/>
      </c>
      <c r="J33" s="26" t="str">
        <f t="array" ref="J33">IFERROR(INDEX($B$6:$E$37,SMALL(IF((BILLID=$B$6:$B$37)*($I$9=$C$6:$C$37)*(start_date&lt;=List)*(end_date&gt;=List)*($I$12=$E$6:$E$37),MATCH(ROW($E$6:$E$37),ROW($E$6:$E$37)),""),ROW(C17)),COLUMN(C17)),"")</f>
        <v/>
      </c>
      <c r="K33" s="46" t="str">
        <f t="array" ref="K33">IFERROR(INDEX($B$6:$E$37,SMALL(IF((BILLID=$B$6:$B$37)*($I$9=$C$6:$C$37)*(start_date&lt;=List)*(end_date&gt;=List)*($I$12=$E$6:$E$37),MATCH(ROW($E$6:$E$37),ROW($E$6:$E$37)),""),ROW(D17)),COLUMN(D17)),"")</f>
        <v/>
      </c>
      <c r="L33" s="46"/>
      <c r="M33" s="47"/>
    </row>
    <row r="34" spans="2:13" x14ac:dyDescent="0.25">
      <c r="B34" s="14">
        <v>19.05</v>
      </c>
      <c r="C34" s="1">
        <v>5071</v>
      </c>
      <c r="D34" s="11">
        <v>40679</v>
      </c>
      <c r="E34" s="23" t="s">
        <v>10</v>
      </c>
      <c r="F34" s="26" t="b">
        <f>IF(AND(D34&gt;$I$10,D34&lt;$I$11),D34, FALSE)</f>
        <v>0</v>
      </c>
      <c r="H34" s="41" t="str">
        <f t="array" ref="H34">IFERROR(INDEX($B$6:$E$37,SMALL(IF((BILLID=$B$6:$B$37)*($I$9=$C$6:$C$37)*(start_date&lt;=List)*(end_date&gt;=List)*($I$12=$E$6:$E$37),MATCH(ROW($E$6:$E$37),ROW($E$6:$E$37)),""),ROW(A18)),COLUMN(A18)),"")</f>
        <v/>
      </c>
      <c r="I34" s="20" t="str">
        <f t="array" ref="I34">IFERROR(INDEX($B$6:$E$37,SMALL(IF((BILLID=$B$6:$B$37)*($I$9=$C$6:$C$37)*(start_date&lt;=List)*(end_date&gt;=List)*($I$12=$E$6:$E$37),MATCH(ROW($E$6:$E$37),ROW($E$6:$E$37)),""),ROW(B18)),COLUMN(B18)),"")</f>
        <v/>
      </c>
      <c r="J34" s="26" t="str">
        <f t="array" ref="J34">IFERROR(INDEX($B$6:$E$37,SMALL(IF((BILLID=$B$6:$B$37)*($I$9=$C$6:$C$37)*(start_date&lt;=List)*(end_date&gt;=List)*($I$12=$E$6:$E$37),MATCH(ROW($E$6:$E$37),ROW($E$6:$E$37)),""),ROW(C18)),COLUMN(C18)),"")</f>
        <v/>
      </c>
      <c r="K34" s="46" t="str">
        <f t="array" ref="K34">IFERROR(INDEX($B$6:$E$37,SMALL(IF((BILLID=$B$6:$B$37)*($I$9=$C$6:$C$37)*(start_date&lt;=List)*(end_date&gt;=List)*($I$12=$E$6:$E$37),MATCH(ROW($E$6:$E$37),ROW($E$6:$E$37)),""),ROW(D18)),COLUMN(D18)),"")</f>
        <v/>
      </c>
      <c r="L34" s="46"/>
      <c r="M34" s="47"/>
    </row>
    <row r="35" spans="2:13" x14ac:dyDescent="0.25">
      <c r="B35" s="14">
        <v>19.059999999999999</v>
      </c>
      <c r="C35" s="1">
        <v>5071</v>
      </c>
      <c r="D35" s="11">
        <v>40679</v>
      </c>
      <c r="E35" s="23" t="s">
        <v>10</v>
      </c>
      <c r="F35" s="26" t="b">
        <f>IF(AND(D35&gt;$I$10,D35&lt;$I$11),D35, FALSE)</f>
        <v>0</v>
      </c>
      <c r="H35" s="41" t="str">
        <f t="array" ref="H35">IFERROR(INDEX($B$6:$E$37,SMALL(IF((BILLID=$B$6:$B$37)*($I$9=$C$6:$C$37)*(start_date&lt;=List)*(end_date&gt;=List)*($I$12=$E$6:$E$37),MATCH(ROW($E$6:$E$37),ROW($E$6:$E$37)),""),ROW(A19)),COLUMN(A19)),"")</f>
        <v/>
      </c>
      <c r="I35" s="20" t="str">
        <f t="array" ref="I35">IFERROR(INDEX($B$6:$E$37,SMALL(IF((BILLID=$B$6:$B$37)*($I$9=$C$6:$C$37)*(start_date&lt;=List)*(end_date&gt;=List)*($I$12=$E$6:$E$37),MATCH(ROW($E$6:$E$37),ROW($E$6:$E$37)),""),ROW(B19)),COLUMN(B19)),"")</f>
        <v/>
      </c>
      <c r="J35" s="26" t="str">
        <f t="array" ref="J35">IFERROR(INDEX($B$6:$E$37,SMALL(IF((BILLID=$B$6:$B$37)*($I$9=$C$6:$C$37)*(start_date&lt;=List)*(end_date&gt;=List)*($I$12=$E$6:$E$37),MATCH(ROW($E$6:$E$37),ROW($E$6:$E$37)),""),ROW(C19)),COLUMN(C19)),"")</f>
        <v/>
      </c>
      <c r="K35" s="46" t="str">
        <f t="array" ref="K35">IFERROR(INDEX($B$6:$E$37,SMALL(IF((BILLID=$B$6:$B$37)*($I$9=$C$6:$C$37)*(start_date&lt;=List)*(end_date&gt;=List)*($I$12=$E$6:$E$37),MATCH(ROW($E$6:$E$37),ROW($E$6:$E$37)),""),ROW(D19)),COLUMN(D19)),"")</f>
        <v/>
      </c>
      <c r="L35" s="46"/>
      <c r="M35" s="47"/>
    </row>
    <row r="36" spans="2:13" x14ac:dyDescent="0.25">
      <c r="B36" s="14">
        <v>19.07</v>
      </c>
      <c r="C36" s="1">
        <v>5124.567</v>
      </c>
      <c r="D36" s="11">
        <v>40889</v>
      </c>
      <c r="E36" s="23" t="s">
        <v>10</v>
      </c>
      <c r="F36" s="26" t="b">
        <f>IF(AND(D36&gt;$I$10,D36&lt;$I$11),D36, FALSE)</f>
        <v>0</v>
      </c>
      <c r="H36" s="41" t="str">
        <f t="array" ref="H36">IFERROR(INDEX($B$6:$E$37,SMALL(IF((BILLID=$B$6:$B$37)*($I$9=$C$6:$C$37)*(start_date&lt;=List)*(end_date&gt;=List)*($I$12=$E$6:$E$37),MATCH(ROW($E$6:$E$37),ROW($E$6:$E$37)),""),ROW(A20)),COLUMN(A20)),"")</f>
        <v/>
      </c>
      <c r="I36" s="20" t="str">
        <f t="array" ref="I36">IFERROR(INDEX($B$6:$E$37,SMALL(IF((BILLID=$B$6:$B$37)*($I$9=$C$6:$C$37)*(start_date&lt;=List)*(end_date&gt;=List)*($I$12=$E$6:$E$37),MATCH(ROW($E$6:$E$37),ROW($E$6:$E$37)),""),ROW(B20)),COLUMN(B20)),"")</f>
        <v/>
      </c>
      <c r="J36" s="26" t="str">
        <f t="array" ref="J36">IFERROR(INDEX($B$6:$E$37,SMALL(IF((BILLID=$B$6:$B$37)*($I$9=$C$6:$C$37)*(start_date&lt;=List)*(end_date&gt;=List)*($I$12=$E$6:$E$37),MATCH(ROW($E$6:$E$37),ROW($E$6:$E$37)),""),ROW(C20)),COLUMN(C20)),"")</f>
        <v/>
      </c>
      <c r="K36" s="46" t="str">
        <f t="array" ref="K36">IFERROR(INDEX($B$6:$E$37,SMALL(IF((BILLID=$B$6:$B$37)*($I$9=$C$6:$C$37)*(start_date&lt;=List)*(end_date&gt;=List)*($I$12=$E$6:$E$37),MATCH(ROW($E$6:$E$37),ROW($E$6:$E$37)),""),ROW(D20)),COLUMN(D20)),"")</f>
        <v/>
      </c>
      <c r="L36" s="46"/>
      <c r="M36" s="47"/>
    </row>
    <row r="37" spans="2:13" ht="15.75" thickBot="1" x14ac:dyDescent="0.3">
      <c r="B37" s="14">
        <v>20.010000000000002</v>
      </c>
      <c r="C37" s="1">
        <v>6097</v>
      </c>
      <c r="D37" s="12"/>
      <c r="E37" s="24" t="s">
        <v>11</v>
      </c>
      <c r="F37" s="26" t="b">
        <f>IF(AND(D37&gt;$I$10,D37&lt;$I$11),D37, FALSE)</f>
        <v>0</v>
      </c>
      <c r="H37" s="42" t="str">
        <f t="array" ref="H37">IFERROR(INDEX($B$6:$E$37,SMALL(IF((BILLID=$B$6:$B$37)*($I$9=$C$6:$C$37)*(start_date&lt;=List)*(end_date&gt;=List)*($I$12=$E$6:$E$37),MATCH(ROW($E$6:$E$37),ROW($E$6:$E$37)),""),ROW(A21)),COLUMN(A21)),"")</f>
        <v/>
      </c>
      <c r="I37" s="21" t="str">
        <f t="array" ref="I37">IFERROR(INDEX($B$6:$E$37,SMALL(IF((BILLID=$B$6:$B$37)*($I$9=$C$6:$C$37)*(start_date&lt;=List)*(end_date&gt;=List)*($I$12=$E$6:$E$37),MATCH(ROW($E$6:$E$37),ROW($E$6:$E$37)),""),ROW(B21)),COLUMN(B21)),"")</f>
        <v/>
      </c>
      <c r="J37" s="29" t="str">
        <f t="array" ref="J37">IFERROR(INDEX($B$6:$E$37,SMALL(IF((BILLID=$B$6:$B$37)*($I$9=$C$6:$C$37)*(start_date&lt;=List)*(end_date&gt;=List)*($I$12=$E$6:$E$37),MATCH(ROW($E$6:$E$37),ROW($E$6:$E$37)),""),ROW(C21)),COLUMN(C21)),"")</f>
        <v/>
      </c>
      <c r="K37" s="48" t="str">
        <f t="array" ref="K37">IFERROR(INDEX($B$6:$E$37,SMALL(IF((BILLID=$B$6:$B$37)*($I$9=$C$6:$C$37)*(start_date&lt;=List)*(end_date&gt;=List)*($I$12=$E$6:$E$37),MATCH(ROW($E$6:$E$37),ROW($E$6:$E$37)),""),ROW(D21)),COLUMN(D21)),"")</f>
        <v/>
      </c>
      <c r="L37" s="48"/>
      <c r="M37" s="49"/>
    </row>
    <row r="41" spans="2:13" x14ac:dyDescent="0.25">
      <c r="H41">
        <f t="array" ref="H41">IFERROR(IF($H$10="Enter Date Range",INDEX(BILLNUM, MATCH(MIN(IF((DOC&lt;=I11)*(DOC&gt;=I10), DOC, "")),DOC,0)),IF(ISBLANK(BILLID),INDEX(BILLNUM,SMALL(IF(ISNUMBER(SEARCH("|"&amp;INT(BILLNUM)&amp;"|","|"&amp;FILENUM&amp;"|")),ROW(BILLNUM)-MIN(ROW(BILLNUM))+1,""),ROW(BILLNUM)-MIN(ROW(BILLNUM))+1),COLUMN(BILLNUM)-MIN(COLUMN(BILLNUM))+1),INDEX(BILLNUM,SMALL(IF(ISNUMBER(SEARCH("|"&amp;BILLID&amp;"|","|"&amp;(BILLNUM)&amp;"|")),ROW(BILLNUM)-MIN(ROW(BILLNUM))+1,""),ROW(BILLNUM)-MIN(ROW(BILLNUM))+1),COLUMN(BILLNUM)-MIN(COLUMN(BILLNUM))+1))),"")</f>
        <v>17.03</v>
      </c>
    </row>
  </sheetData>
  <autoFilter ref="H16:M37">
    <filterColumn colId="3" showButton="0"/>
    <filterColumn colId="4" showButton="0"/>
  </autoFilter>
  <mergeCells count="1">
    <mergeCell ref="I5:J5"/>
  </mergeCells>
  <conditionalFormatting sqref="I10">
    <cfRule type="expression" dxfId="5" priority="8">
      <formula>H12="Start Date"</formula>
    </cfRule>
  </conditionalFormatting>
  <conditionalFormatting sqref="I9">
    <cfRule type="expression" dxfId="4" priority="3">
      <formula>$H$9="Enter Invoice ID"</formula>
    </cfRule>
  </conditionalFormatting>
  <conditionalFormatting sqref="I7">
    <cfRule type="expression" dxfId="3" priority="1">
      <formula>$H$7="Enter File Number"</formula>
    </cfRule>
  </conditionalFormatting>
  <conditionalFormatting sqref="I8">
    <cfRule type="expression" dxfId="2" priority="10">
      <formula>$H$8="Enter Bill ID"</formula>
    </cfRule>
  </conditionalFormatting>
  <conditionalFormatting sqref="I11">
    <cfRule type="expression" dxfId="1" priority="11">
      <formula>J12="End Date"</formula>
    </cfRule>
    <cfRule type="cellIs" dxfId="0" priority="12" operator="lessThan">
      <formula>$I$10</formula>
    </cfRule>
  </conditionalFormatting>
  <dataValidations disablePrompts="1" count="1">
    <dataValidation type="list" allowBlank="1" showInputMessage="1" showErrorMessage="1" sqref="I5">
      <formula1>"File ID, Bill ID , Invoice ID, Date of Check"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Sheet1</vt:lpstr>
      <vt:lpstr>Sheet2</vt:lpstr>
      <vt:lpstr>Sheet3</vt:lpstr>
      <vt:lpstr>BILLID</vt:lpstr>
      <vt:lpstr>BILLNUM</vt:lpstr>
      <vt:lpstr>DOC</vt:lpstr>
      <vt:lpstr>end_date</vt:lpstr>
      <vt:lpstr>FILENUM</vt:lpstr>
      <vt:lpstr>INVOICECOL</vt:lpstr>
      <vt:lpstr>List</vt:lpstr>
      <vt:lpstr>NAME</vt:lpstr>
      <vt:lpstr>SEARCHCOL</vt:lpstr>
      <vt:lpstr>SEARCHDATE</vt:lpstr>
      <vt:lpstr>start_date</vt:lpstr>
    </vt:vector>
  </TitlesOfParts>
  <Company>Columbia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 16</dc:creator>
  <cp:lastModifiedBy>Oscar</cp:lastModifiedBy>
  <dcterms:created xsi:type="dcterms:W3CDTF">2013-08-02T23:01:35Z</dcterms:created>
  <dcterms:modified xsi:type="dcterms:W3CDTF">2013-08-30T07:16:35Z</dcterms:modified>
</cp:coreProperties>
</file>