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BD8EB03E-1510-49C4-9443-0F8F8F0C69A7}" xr6:coauthVersionLast="45" xr6:coauthVersionMax="45" xr10:uidLastSave="{00000000-0000-0000-0000-000000000000}"/>
  <bookViews>
    <workbookView xWindow="-120" yWindow="-120" windowWidth="29040" windowHeight="17640" firstSheet="7" activeTab="11" xr2:uid="{00000000-000D-0000-FFFF-FFFF00000000}"/>
  </bookViews>
  <sheets>
    <sheet name="Vlookup" sheetId="1" r:id="rId1"/>
    <sheet name="Vlookup - condition AND logic" sheetId="2" r:id="rId2"/>
    <sheet name="Vlookup - condition OR logic" sheetId="14" r:id="rId3"/>
    <sheet name="Vlookup - conditions OR logic" sheetId="15" r:id="rId4"/>
    <sheet name="Vlookup - multiple lookup" sheetId="16" r:id="rId5"/>
    <sheet name="Vlookup - concatenate" sheetId="17" r:id="rId6"/>
    <sheet name="Vlookup across multiple columns" sheetId="18" r:id="rId7"/>
    <sheet name="1" sheetId="10" r:id="rId8"/>
    <sheet name="Vlookup - table" sheetId="3" r:id="rId9"/>
    <sheet name="Vlookup - Drop down list" sheetId="5" r:id="rId10"/>
    <sheet name="Vlookup - two conditions" sheetId="9" r:id="rId11"/>
    <sheet name="Match Index" sheetId="11" r:id="rId12"/>
    <sheet name="Match Index - get records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8" l="1" a="1"/>
  <c r="D17" i="18" s="1"/>
  <c r="D17" i="17" a="1"/>
  <c r="D17" i="17" s="1"/>
  <c r="H27" i="16"/>
  <c r="D17" i="16" a="1"/>
  <c r="D17" i="16" s="1"/>
  <c r="D17" i="15" a="1"/>
  <c r="D17" i="15" s="1"/>
  <c r="D17" i="14" a="1"/>
  <c r="D17" i="14" s="1"/>
  <c r="D18" i="14"/>
  <c r="D18" i="16" l="1"/>
  <c r="D17" i="2" a="1"/>
  <c r="D17" i="2" s="1"/>
  <c r="B13" i="12" l="1"/>
  <c r="E8" i="12"/>
  <c r="E5" i="12"/>
  <c r="B8" i="12"/>
  <c r="B6" i="12"/>
  <c r="C4" i="12"/>
  <c r="C7" i="12"/>
  <c r="E7" i="12"/>
  <c r="D8" i="12"/>
  <c r="D6" i="12"/>
  <c r="C13" i="12"/>
  <c r="B7" i="12"/>
  <c r="E13" i="12"/>
  <c r="E4" i="12"/>
  <c r="D13" i="12"/>
  <c r="E3" i="12"/>
  <c r="C8" i="12"/>
  <c r="C5" i="12"/>
  <c r="B5" i="12"/>
  <c r="E6" i="12"/>
  <c r="C6" i="12"/>
  <c r="D3" i="12"/>
  <c r="D7" i="12"/>
  <c r="D5" i="12"/>
  <c r="D4" i="12"/>
  <c r="B3" i="12"/>
  <c r="B4" i="12"/>
  <c r="C3" i="12"/>
  <c r="D15" i="11" l="1"/>
  <c r="A8" i="10" a="1"/>
  <c r="D8" i="10" s="1"/>
  <c r="B17" i="10" l="1"/>
  <c r="C16" i="10"/>
  <c r="D15" i="10"/>
  <c r="E14" i="10"/>
  <c r="A14" i="10"/>
  <c r="B13" i="10"/>
  <c r="C12" i="10"/>
  <c r="D11" i="10"/>
  <c r="E10" i="10"/>
  <c r="A10" i="10"/>
  <c r="B9" i="10"/>
  <c r="C8" i="10"/>
  <c r="E17" i="10"/>
  <c r="A17" i="10"/>
  <c r="B16" i="10"/>
  <c r="C15" i="10"/>
  <c r="D14" i="10"/>
  <c r="E13" i="10"/>
  <c r="A13" i="10"/>
  <c r="B12" i="10"/>
  <c r="C11" i="10"/>
  <c r="D10" i="10"/>
  <c r="E9" i="10"/>
  <c r="A9" i="10"/>
  <c r="B8" i="10"/>
  <c r="D17" i="10"/>
  <c r="E16" i="10"/>
  <c r="A16" i="10"/>
  <c r="B15" i="10"/>
  <c r="C14" i="10"/>
  <c r="D13" i="10"/>
  <c r="E12" i="10"/>
  <c r="A12" i="10"/>
  <c r="B11" i="10"/>
  <c r="C10" i="10"/>
  <c r="D9" i="10"/>
  <c r="E8" i="10"/>
  <c r="A8" i="10"/>
  <c r="C17" i="10"/>
  <c r="D16" i="10"/>
  <c r="E15" i="10"/>
  <c r="A15" i="10"/>
  <c r="B14" i="10"/>
  <c r="C13" i="10"/>
  <c r="D12" i="10"/>
  <c r="E11" i="10"/>
  <c r="A11" i="10"/>
  <c r="B10" i="10"/>
  <c r="C9" i="10"/>
  <c r="D17" i="9" a="1"/>
  <c r="D17" i="9" s="1"/>
  <c r="C4" i="5" a="1"/>
  <c r="C4" i="5" s="1"/>
  <c r="D17" i="3" a="1"/>
  <c r="D17" i="3" s="1"/>
  <c r="D15" i="1"/>
  <c r="C4" i="10" l="1" a="1"/>
  <c r="C4" i="10" s="1"/>
</calcChain>
</file>

<file path=xl/sharedStrings.xml><?xml version="1.0" encoding="utf-8"?>
<sst xmlns="http://schemas.openxmlformats.org/spreadsheetml/2006/main" count="665" uniqueCount="63">
  <si>
    <t>Trans United Airways</t>
  </si>
  <si>
    <t>Hennessey</t>
  </si>
  <si>
    <t>Ervin</t>
  </si>
  <si>
    <t>Western Gas &amp; Electric</t>
  </si>
  <si>
    <t>Egan</t>
  </si>
  <si>
    <t>Allayna</t>
  </si>
  <si>
    <t>Demo Company</t>
  </si>
  <si>
    <t>Shinn</t>
  </si>
  <si>
    <t>Edwin</t>
  </si>
  <si>
    <t>Minuteman Cafe</t>
  </si>
  <si>
    <t>Lindgren</t>
  </si>
  <si>
    <t>Gen</t>
  </si>
  <si>
    <t>ZiffCorp</t>
  </si>
  <si>
    <t>Cowart</t>
  </si>
  <si>
    <t>Santos</t>
  </si>
  <si>
    <t>The New Firm</t>
  </si>
  <si>
    <t>Byrnes</t>
  </si>
  <si>
    <t>Tory</t>
  </si>
  <si>
    <t>Galaxy Corp</t>
  </si>
  <si>
    <t>Tuck</t>
  </si>
  <si>
    <t>Tracy</t>
  </si>
  <si>
    <t>Omni Consumer Products</t>
  </si>
  <si>
    <t>Martin</t>
  </si>
  <si>
    <t>Jaycee</t>
  </si>
  <si>
    <t>Uplink Corporation</t>
  </si>
  <si>
    <t>Canty</t>
  </si>
  <si>
    <t>Amshula</t>
  </si>
  <si>
    <t>Atlantic Corporation</t>
  </si>
  <si>
    <t>Schneider</t>
  </si>
  <si>
    <t>Birdie</t>
  </si>
  <si>
    <t>Company Name</t>
  </si>
  <si>
    <t>Last Name</t>
  </si>
  <si>
    <t>First Name</t>
  </si>
  <si>
    <t>Item</t>
  </si>
  <si>
    <t>Region</t>
  </si>
  <si>
    <t>Item:</t>
  </si>
  <si>
    <t>Region:</t>
  </si>
  <si>
    <t>Australia</t>
  </si>
  <si>
    <t>Asia</t>
  </si>
  <si>
    <t>Europe</t>
  </si>
  <si>
    <t>South America</t>
  </si>
  <si>
    <t>North America</t>
  </si>
  <si>
    <t>A</t>
  </si>
  <si>
    <t>B</t>
  </si>
  <si>
    <t>C</t>
  </si>
  <si>
    <t>D</t>
  </si>
  <si>
    <t>E</t>
  </si>
  <si>
    <t>F</t>
  </si>
  <si>
    <t>Company:</t>
  </si>
  <si>
    <t>Date to:</t>
  </si>
  <si>
    <t>Date from:</t>
  </si>
  <si>
    <t>Date</t>
  </si>
  <si>
    <t>First name:</t>
  </si>
  <si>
    <t>Get data from a table</t>
  </si>
  <si>
    <t>Get data from a cell range</t>
  </si>
  <si>
    <t>Conditions:</t>
  </si>
  <si>
    <t>Item 1</t>
  </si>
  <si>
    <t>Item 2</t>
  </si>
  <si>
    <t>G</t>
  </si>
  <si>
    <t>M</t>
  </si>
  <si>
    <t>X</t>
  </si>
  <si>
    <t>T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</si>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</sst>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17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2"/>
    </xf>
    <xf numFmtId="14" fontId="0" fillId="0" borderId="0" xfId="0" applyNumberFormat="1" applyAlignment="1">
      <alignment horizontal="left" indent="1"/>
    </xf>
    <xf numFmtId="0" fontId="2" fillId="0" borderId="1" xfId="1">
      <alignment horizontal="left" indent="1"/>
    </xf>
    <xf numFmtId="0" fontId="1" fillId="3" borderId="1" xfId="1" applyFont="1" applyFill="1">
      <alignment horizontal="left" indent="1"/>
    </xf>
    <xf numFmtId="0" fontId="1" fillId="4" borderId="1" xfId="1" applyFont="1" applyFill="1">
      <alignment horizontal="left" indent="1"/>
    </xf>
    <xf numFmtId="0" fontId="1" fillId="2" borderId="1" xfId="1" applyFont="1" applyFill="1">
      <alignment horizontal="left" indent="1"/>
    </xf>
    <xf numFmtId="0" fontId="0" fillId="0" borderId="0" xfId="0" quotePrefix="1"/>
    <xf numFmtId="0" fontId="2" fillId="0" borderId="1" xfId="1" quotePrefix="1">
      <alignment horizontal="left" indent="1"/>
    </xf>
    <xf numFmtId="0" fontId="2" fillId="0" borderId="1" xfId="1" quotePrefix="1" applyAlignment="1">
      <alignment horizontal="left" indent="1"/>
    </xf>
    <xf numFmtId="0" fontId="2" fillId="0" borderId="0" xfId="1" quotePrefix="1" applyBorder="1" applyAlignment="1"/>
    <xf numFmtId="0" fontId="1" fillId="0" borderId="1" xfId="1" applyFont="1">
      <alignment horizontal="left" indent="1"/>
    </xf>
    <xf numFmtId="14" fontId="2" fillId="0" borderId="1" xfId="1" applyNumberFormat="1">
      <alignment horizontal="left" indent="1"/>
    </xf>
    <xf numFmtId="0" fontId="0" fillId="0" borderId="0" xfId="0" applyAlignment="1">
      <alignment horizontal="center"/>
    </xf>
  </cellXfs>
  <cellStyles count="2">
    <cellStyle name="Default" xfId="1" xr:uid="{BF89B21F-CDF1-4977-A69B-DAB48FD03544}"/>
    <cellStyle name="Normal" xfId="0" builtinId="0"/>
  </cellStyles>
  <dxfs count="30"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DE7F0D8-88E3-4B48-9065-B76FBB6DF104}">
      <tableStyleElement type="wholeTable" dxfId="29"/>
      <tableStyleElement type="headerRow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F12" totalsRowShown="0" headerRowDxfId="27" dataDxfId="26">
  <autoFilter ref="B2:F12" xr:uid="{00000000-0009-0000-0100-000001000000}"/>
  <tableColumns count="5">
    <tableColumn id="1" xr3:uid="{00000000-0010-0000-0000-000001000000}" name="Item" dataDxfId="25"/>
    <tableColumn id="2" xr3:uid="{00000000-0010-0000-0000-000002000000}" name="Region" dataDxfId="24"/>
    <tableColumn id="3" xr3:uid="{00000000-0010-0000-0000-000003000000}" name="Company Name" dataDxfId="23"/>
    <tableColumn id="4" xr3:uid="{00000000-0010-0000-0000-000004000000}" name="First Name" dataDxfId="22"/>
    <tableColumn id="5" xr3:uid="{00000000-0010-0000-0000-000005000000}" name="Last Name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8:E18" totalsRowShown="0" headerRowDxfId="20" dataDxfId="19">
  <autoFilter ref="A8:E18" xr:uid="{00000000-0009-0000-0100-000002000000}"/>
  <tableColumns count="5">
    <tableColumn id="1" xr3:uid="{00000000-0010-0000-0100-000001000000}" name="Item" dataDxfId="18"/>
    <tableColumn id="2" xr3:uid="{00000000-0010-0000-0100-000002000000}" name="Region" dataDxfId="17"/>
    <tableColumn id="3" xr3:uid="{00000000-0010-0000-0100-000003000000}" name="Company Name" dataDxfId="16"/>
    <tableColumn id="4" xr3:uid="{00000000-0010-0000-0100-000004000000}" name="First Name" dataDxfId="15"/>
    <tableColumn id="5" xr3:uid="{00000000-0010-0000-0100-000005000000}" name="Last Name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3" displayName="Table3" ref="B2:F12" totalsRowShown="0" headerRowDxfId="13" dataDxfId="12">
  <autoFilter ref="B2:F12" xr:uid="{00000000-0009-0000-0100-000005000000}"/>
  <tableColumns count="5">
    <tableColumn id="1" xr3:uid="{00000000-0010-0000-0200-000001000000}" name="Item" dataDxfId="11"/>
    <tableColumn id="2" xr3:uid="{00000000-0010-0000-0200-000002000000}" name="Date" dataDxfId="10"/>
    <tableColumn id="3" xr3:uid="{00000000-0010-0000-0200-000003000000}" name="Company Name" dataDxfId="9"/>
    <tableColumn id="4" xr3:uid="{00000000-0010-0000-0200-000004000000}" name="First Name" dataDxfId="8"/>
    <tableColumn id="5" xr3:uid="{00000000-0010-0000-0200-000005000000}" name="Last Name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4" displayName="Table4" ref="B2:F12" totalsRowShown="0" headerRowDxfId="6" dataDxfId="5">
  <autoFilter ref="B2:F12" xr:uid="{00000000-0009-0000-0100-000006000000}"/>
  <tableColumns count="5">
    <tableColumn id="1" xr3:uid="{00000000-0010-0000-0300-000001000000}" name="Item" dataDxfId="4"/>
    <tableColumn id="2" xr3:uid="{00000000-0010-0000-0300-000002000000}" name="Date" dataDxfId="3"/>
    <tableColumn id="3" xr3:uid="{00000000-0010-0000-0300-000003000000}" name="Company Name" dataDxfId="2"/>
    <tableColumn id="4" xr3:uid="{00000000-0010-0000-0300-000004000000}" name="First Name" dataDxfId="1"/>
    <tableColumn id="5" xr3:uid="{00000000-0010-0000-0300-000005000000}" name="Last 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5"/>
  <sheetViews>
    <sheetView showGridLines="0" workbookViewId="0">
      <selection activeCell="D15" sqref="D15"/>
    </sheetView>
  </sheetViews>
  <sheetFormatPr defaultRowHeight="15" x14ac:dyDescent="0.25"/>
  <cols>
    <col min="2" max="2" width="9.85546875" style="1" customWidth="1"/>
    <col min="3" max="3" width="15.28515625" style="1" bestFit="1" customWidth="1"/>
    <col min="4" max="4" width="25.140625" style="1" bestFit="1" customWidth="1"/>
    <col min="5" max="5" width="16" style="1" customWidth="1"/>
    <col min="6" max="6" width="14.85546875" style="1" customWidth="1"/>
  </cols>
  <sheetData>
    <row r="2" spans="2:6" x14ac:dyDescent="0.25">
      <c r="B2" s="2" t="s">
        <v>33</v>
      </c>
      <c r="C2" s="2" t="s">
        <v>34</v>
      </c>
      <c r="D2" s="2" t="s">
        <v>30</v>
      </c>
      <c r="E2" s="2" t="s">
        <v>32</v>
      </c>
      <c r="F2" s="2" t="s">
        <v>31</v>
      </c>
    </row>
    <row r="3" spans="2:6" x14ac:dyDescent="0.25">
      <c r="B3" s="1" t="s">
        <v>42</v>
      </c>
      <c r="C3" s="1" t="s">
        <v>37</v>
      </c>
      <c r="D3" s="1" t="s">
        <v>27</v>
      </c>
      <c r="E3" s="1" t="s">
        <v>29</v>
      </c>
      <c r="F3" s="1" t="s">
        <v>28</v>
      </c>
    </row>
    <row r="4" spans="2:6" x14ac:dyDescent="0.25">
      <c r="B4" s="1" t="s">
        <v>43</v>
      </c>
      <c r="C4" s="1" t="s">
        <v>41</v>
      </c>
      <c r="D4" s="1" t="s">
        <v>24</v>
      </c>
      <c r="E4" s="1" t="s">
        <v>26</v>
      </c>
      <c r="F4" s="1" t="s">
        <v>25</v>
      </c>
    </row>
    <row r="5" spans="2:6" x14ac:dyDescent="0.25">
      <c r="B5" s="1" t="s">
        <v>44</v>
      </c>
      <c r="C5" s="1" t="s">
        <v>38</v>
      </c>
      <c r="D5" s="1" t="s">
        <v>21</v>
      </c>
      <c r="E5" s="1" t="s">
        <v>23</v>
      </c>
      <c r="F5" s="1" t="s">
        <v>22</v>
      </c>
    </row>
    <row r="6" spans="2:6" x14ac:dyDescent="0.25">
      <c r="B6" s="1" t="s">
        <v>45</v>
      </c>
      <c r="C6" s="1" t="s">
        <v>39</v>
      </c>
      <c r="D6" s="1" t="s">
        <v>18</v>
      </c>
      <c r="E6" s="1" t="s">
        <v>20</v>
      </c>
      <c r="F6" s="1" t="s">
        <v>19</v>
      </c>
    </row>
    <row r="7" spans="2:6" x14ac:dyDescent="0.25">
      <c r="B7" s="1" t="s">
        <v>42</v>
      </c>
      <c r="C7" s="1" t="s">
        <v>40</v>
      </c>
      <c r="D7" s="1" t="s">
        <v>15</v>
      </c>
      <c r="E7" s="1" t="s">
        <v>17</v>
      </c>
      <c r="F7" s="1" t="s">
        <v>16</v>
      </c>
    </row>
    <row r="8" spans="2:6" x14ac:dyDescent="0.25">
      <c r="B8" s="1" t="s">
        <v>43</v>
      </c>
      <c r="C8" s="1" t="s">
        <v>37</v>
      </c>
      <c r="D8" s="1" t="s">
        <v>12</v>
      </c>
      <c r="E8" s="1" t="s">
        <v>14</v>
      </c>
      <c r="F8" s="1" t="s">
        <v>13</v>
      </c>
    </row>
    <row r="9" spans="2:6" x14ac:dyDescent="0.25">
      <c r="B9" s="1" t="s">
        <v>44</v>
      </c>
      <c r="C9" s="1" t="s">
        <v>41</v>
      </c>
      <c r="D9" s="1" t="s">
        <v>9</v>
      </c>
      <c r="E9" s="1" t="s">
        <v>11</v>
      </c>
      <c r="F9" s="1" t="s">
        <v>10</v>
      </c>
    </row>
    <row r="10" spans="2:6" x14ac:dyDescent="0.25">
      <c r="B10" s="1" t="s">
        <v>45</v>
      </c>
      <c r="C10" s="1" t="s">
        <v>38</v>
      </c>
      <c r="D10" s="1" t="s">
        <v>6</v>
      </c>
      <c r="E10" s="1" t="s">
        <v>8</v>
      </c>
      <c r="F10" s="1" t="s">
        <v>7</v>
      </c>
    </row>
    <row r="11" spans="2:6" x14ac:dyDescent="0.25">
      <c r="B11" s="1" t="s">
        <v>46</v>
      </c>
      <c r="C11" s="1" t="s">
        <v>39</v>
      </c>
      <c r="D11" s="1" t="s">
        <v>3</v>
      </c>
      <c r="E11" s="1" t="s">
        <v>5</v>
      </c>
      <c r="F11" s="1" t="s">
        <v>4</v>
      </c>
    </row>
    <row r="12" spans="2:6" x14ac:dyDescent="0.25">
      <c r="B12" s="1" t="s">
        <v>47</v>
      </c>
      <c r="C12" s="1" t="s">
        <v>40</v>
      </c>
      <c r="D12" s="1" t="s">
        <v>0</v>
      </c>
      <c r="E12" s="1" t="s">
        <v>2</v>
      </c>
      <c r="F12" s="1" t="s">
        <v>1</v>
      </c>
    </row>
    <row r="14" spans="2:6" x14ac:dyDescent="0.25">
      <c r="C14" s="2" t="s">
        <v>35</v>
      </c>
      <c r="D14" s="1" t="s">
        <v>42</v>
      </c>
    </row>
    <row r="15" spans="2:6" x14ac:dyDescent="0.25">
      <c r="C15" s="2" t="s">
        <v>48</v>
      </c>
      <c r="D15" s="1" t="str">
        <f>VLOOKUP(D14,B3:F12,3,FALSE)</f>
        <v>Atlantic Corporation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showGridLines="0" zoomScale="110" zoomScaleNormal="110" workbookViewId="0">
      <selection activeCell="D17" sqref="D17"/>
    </sheetView>
  </sheetViews>
  <sheetFormatPr defaultRowHeight="15" x14ac:dyDescent="0.25"/>
  <cols>
    <col min="1" max="1" width="2.85546875" customWidth="1"/>
    <col min="2" max="2" width="6.42578125" bestFit="1" customWidth="1"/>
    <col min="3" max="3" width="15.28515625" bestFit="1" customWidth="1"/>
    <col min="4" max="4" width="25.140625" bestFit="1" customWidth="1"/>
    <col min="5" max="6" width="12" bestFit="1" customWidth="1"/>
  </cols>
  <sheetData>
    <row r="1" spans="1:6" x14ac:dyDescent="0.25">
      <c r="A1" s="1"/>
      <c r="B1" s="1"/>
      <c r="C1" s="1"/>
      <c r="D1" s="1"/>
      <c r="E1" s="1"/>
    </row>
    <row r="2" spans="1:6" x14ac:dyDescent="0.25">
      <c r="A2" s="1"/>
      <c r="B2" s="9" t="s">
        <v>33</v>
      </c>
      <c r="C2" s="9" t="s">
        <v>34</v>
      </c>
      <c r="D2" s="9" t="s">
        <v>30</v>
      </c>
      <c r="E2" s="9" t="s">
        <v>32</v>
      </c>
      <c r="F2" s="9" t="s">
        <v>31</v>
      </c>
    </row>
    <row r="3" spans="1:6" x14ac:dyDescent="0.25">
      <c r="A3" s="1"/>
      <c r="B3" s="6" t="s">
        <v>42</v>
      </c>
      <c r="C3" s="6" t="s">
        <v>37</v>
      </c>
      <c r="D3" s="6" t="s">
        <v>27</v>
      </c>
      <c r="E3" s="6" t="s">
        <v>29</v>
      </c>
      <c r="F3" s="6" t="s">
        <v>28</v>
      </c>
    </row>
    <row r="4" spans="1:6" x14ac:dyDescent="0.25">
      <c r="A4" s="1"/>
      <c r="B4" s="6" t="s">
        <v>43</v>
      </c>
      <c r="C4" s="6" t="s">
        <v>41</v>
      </c>
      <c r="D4" s="6" t="s">
        <v>24</v>
      </c>
      <c r="E4" s="6" t="s">
        <v>26</v>
      </c>
      <c r="F4" s="6" t="s">
        <v>25</v>
      </c>
    </row>
    <row r="5" spans="1:6" x14ac:dyDescent="0.25">
      <c r="A5" s="1"/>
      <c r="B5" s="6" t="s">
        <v>44</v>
      </c>
      <c r="C5" s="6" t="s">
        <v>38</v>
      </c>
      <c r="D5" s="6" t="s">
        <v>21</v>
      </c>
      <c r="E5" s="6" t="s">
        <v>23</v>
      </c>
      <c r="F5" s="6" t="s">
        <v>22</v>
      </c>
    </row>
    <row r="6" spans="1:6" x14ac:dyDescent="0.25">
      <c r="A6" s="1"/>
      <c r="B6" s="6" t="s">
        <v>45</v>
      </c>
      <c r="C6" s="6" t="s">
        <v>39</v>
      </c>
      <c r="D6" s="6" t="s">
        <v>18</v>
      </c>
      <c r="E6" s="6" t="s">
        <v>20</v>
      </c>
      <c r="F6" s="6" t="s">
        <v>19</v>
      </c>
    </row>
    <row r="7" spans="1:6" x14ac:dyDescent="0.25">
      <c r="B7" s="6" t="s">
        <v>42</v>
      </c>
      <c r="C7" s="6" t="s">
        <v>40</v>
      </c>
      <c r="D7" s="6" t="s">
        <v>15</v>
      </c>
      <c r="E7" s="6" t="s">
        <v>17</v>
      </c>
      <c r="F7" s="6" t="s">
        <v>16</v>
      </c>
    </row>
    <row r="8" spans="1:6" x14ac:dyDescent="0.25">
      <c r="B8" s="6" t="s">
        <v>43</v>
      </c>
      <c r="C8" s="6" t="s">
        <v>37</v>
      </c>
      <c r="D8" s="6" t="s">
        <v>12</v>
      </c>
      <c r="E8" s="6" t="s">
        <v>14</v>
      </c>
      <c r="F8" s="6" t="s">
        <v>13</v>
      </c>
    </row>
    <row r="9" spans="1:6" x14ac:dyDescent="0.25">
      <c r="B9" s="6" t="s">
        <v>44</v>
      </c>
      <c r="C9" s="6" t="s">
        <v>41</v>
      </c>
      <c r="D9" s="6" t="s">
        <v>9</v>
      </c>
      <c r="E9" s="6" t="s">
        <v>11</v>
      </c>
      <c r="F9" s="6" t="s">
        <v>10</v>
      </c>
    </row>
    <row r="10" spans="1:6" x14ac:dyDescent="0.25">
      <c r="B10" s="6" t="s">
        <v>45</v>
      </c>
      <c r="C10" s="6" t="s">
        <v>38</v>
      </c>
      <c r="D10" s="6" t="s">
        <v>6</v>
      </c>
      <c r="E10" s="6" t="s">
        <v>8</v>
      </c>
      <c r="F10" s="6" t="s">
        <v>7</v>
      </c>
    </row>
    <row r="11" spans="1:6" x14ac:dyDescent="0.25">
      <c r="B11" s="6" t="s">
        <v>46</v>
      </c>
      <c r="C11" s="6" t="s">
        <v>39</v>
      </c>
      <c r="D11" s="6" t="s">
        <v>3</v>
      </c>
      <c r="E11" s="6" t="s">
        <v>5</v>
      </c>
      <c r="F11" s="6" t="s">
        <v>4</v>
      </c>
    </row>
    <row r="12" spans="1:6" x14ac:dyDescent="0.25">
      <c r="B12" s="6" t="s">
        <v>47</v>
      </c>
      <c r="C12" s="6" t="s">
        <v>40</v>
      </c>
      <c r="D12" s="6" t="s">
        <v>0</v>
      </c>
      <c r="E12" s="6" t="s">
        <v>2</v>
      </c>
      <c r="F12" s="6" t="s">
        <v>1</v>
      </c>
    </row>
    <row r="14" spans="1:6" x14ac:dyDescent="0.25">
      <c r="C14" s="7" t="s">
        <v>35</v>
      </c>
      <c r="D14" s="6" t="s">
        <v>42</v>
      </c>
    </row>
    <row r="15" spans="1:6" x14ac:dyDescent="0.25">
      <c r="C15" s="7" t="s">
        <v>36</v>
      </c>
      <c r="D15" s="6" t="s">
        <v>40</v>
      </c>
    </row>
    <row r="17" spans="3:4" x14ac:dyDescent="0.25">
      <c r="C17" s="8" t="s">
        <v>48</v>
      </c>
      <c r="D17" s="6" t="str">
        <f t="array" ref="D17">VLOOKUP(D14, IF(C3:C12=D15, B3:F12, ""), 3, FALSE)</f>
        <v>The New Firm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97D7-5888-430F-A042-992B287948D0}">
  <dimension ref="A1:F18"/>
  <sheetViews>
    <sheetView showGridLines="0" zoomScale="110" zoomScaleNormal="110" workbookViewId="0">
      <selection activeCell="D17" sqref="D17"/>
    </sheetView>
  </sheetViews>
  <sheetFormatPr defaultRowHeight="15" x14ac:dyDescent="0.25"/>
  <cols>
    <col min="1" max="1" width="2.85546875" customWidth="1"/>
    <col min="2" max="2" width="6.42578125" bestFit="1" customWidth="1"/>
    <col min="3" max="3" width="15.28515625" bestFit="1" customWidth="1"/>
    <col min="4" max="4" width="25.140625" bestFit="1" customWidth="1"/>
    <col min="5" max="6" width="12" bestFit="1" customWidth="1"/>
  </cols>
  <sheetData>
    <row r="1" spans="1:6" x14ac:dyDescent="0.25">
      <c r="A1" s="1"/>
      <c r="B1" s="1"/>
      <c r="C1" s="1"/>
      <c r="D1" s="1"/>
      <c r="E1" s="1"/>
    </row>
    <row r="2" spans="1:6" x14ac:dyDescent="0.25">
      <c r="A2" s="1"/>
      <c r="B2" s="9" t="s">
        <v>33</v>
      </c>
      <c r="C2" s="9" t="s">
        <v>34</v>
      </c>
      <c r="D2" s="9" t="s">
        <v>30</v>
      </c>
      <c r="E2" s="9" t="s">
        <v>32</v>
      </c>
      <c r="F2" s="9" t="s">
        <v>31</v>
      </c>
    </row>
    <row r="3" spans="1:6" x14ac:dyDescent="0.25">
      <c r="A3" s="1"/>
      <c r="B3" s="6" t="s">
        <v>42</v>
      </c>
      <c r="C3" s="6" t="s">
        <v>37</v>
      </c>
      <c r="D3" s="6" t="s">
        <v>27</v>
      </c>
      <c r="E3" s="6" t="s">
        <v>29</v>
      </c>
      <c r="F3" s="6" t="s">
        <v>28</v>
      </c>
    </row>
    <row r="4" spans="1:6" x14ac:dyDescent="0.25">
      <c r="A4" s="1"/>
      <c r="B4" s="6" t="s">
        <v>43</v>
      </c>
      <c r="C4" s="6" t="s">
        <v>41</v>
      </c>
      <c r="D4" s="6" t="s">
        <v>24</v>
      </c>
      <c r="E4" s="6" t="s">
        <v>26</v>
      </c>
      <c r="F4" s="6" t="s">
        <v>25</v>
      </c>
    </row>
    <row r="5" spans="1:6" x14ac:dyDescent="0.25">
      <c r="A5" s="1"/>
      <c r="B5" s="6" t="s">
        <v>44</v>
      </c>
      <c r="C5" s="6" t="s">
        <v>38</v>
      </c>
      <c r="D5" s="6" t="s">
        <v>21</v>
      </c>
      <c r="E5" s="6" t="s">
        <v>23</v>
      </c>
      <c r="F5" s="6" t="s">
        <v>22</v>
      </c>
    </row>
    <row r="6" spans="1:6" x14ac:dyDescent="0.25">
      <c r="A6" s="1"/>
      <c r="B6" s="6" t="s">
        <v>45</v>
      </c>
      <c r="C6" s="6" t="s">
        <v>39</v>
      </c>
      <c r="D6" s="6" t="s">
        <v>18</v>
      </c>
      <c r="E6" s="6" t="s">
        <v>20</v>
      </c>
      <c r="F6" s="6" t="s">
        <v>19</v>
      </c>
    </row>
    <row r="7" spans="1:6" x14ac:dyDescent="0.25">
      <c r="B7" s="6" t="s">
        <v>42</v>
      </c>
      <c r="C7" s="6" t="s">
        <v>40</v>
      </c>
      <c r="D7" s="6" t="s">
        <v>15</v>
      </c>
      <c r="E7" s="6" t="s">
        <v>17</v>
      </c>
      <c r="F7" s="6" t="s">
        <v>16</v>
      </c>
    </row>
    <row r="8" spans="1:6" x14ac:dyDescent="0.25">
      <c r="B8" s="6" t="s">
        <v>43</v>
      </c>
      <c r="C8" s="6" t="s">
        <v>37</v>
      </c>
      <c r="D8" s="6" t="s">
        <v>12</v>
      </c>
      <c r="E8" s="6" t="s">
        <v>14</v>
      </c>
      <c r="F8" s="6" t="s">
        <v>13</v>
      </c>
    </row>
    <row r="9" spans="1:6" x14ac:dyDescent="0.25">
      <c r="B9" s="6" t="s">
        <v>44</v>
      </c>
      <c r="C9" s="6" t="s">
        <v>41</v>
      </c>
      <c r="D9" s="6" t="s">
        <v>9</v>
      </c>
      <c r="E9" s="6" t="s">
        <v>11</v>
      </c>
      <c r="F9" s="6" t="s">
        <v>10</v>
      </c>
    </row>
    <row r="10" spans="1:6" x14ac:dyDescent="0.25">
      <c r="B10" s="6" t="s">
        <v>45</v>
      </c>
      <c r="C10" s="6" t="s">
        <v>38</v>
      </c>
      <c r="D10" s="6" t="s">
        <v>6</v>
      </c>
      <c r="E10" s="6" t="s">
        <v>8</v>
      </c>
      <c r="F10" s="6" t="s">
        <v>7</v>
      </c>
    </row>
    <row r="11" spans="1:6" x14ac:dyDescent="0.25">
      <c r="B11" s="6" t="s">
        <v>46</v>
      </c>
      <c r="C11" s="6" t="s">
        <v>39</v>
      </c>
      <c r="D11" s="6" t="s">
        <v>3</v>
      </c>
      <c r="E11" s="6" t="s">
        <v>5</v>
      </c>
      <c r="F11" s="6" t="s">
        <v>4</v>
      </c>
    </row>
    <row r="12" spans="1:6" x14ac:dyDescent="0.25">
      <c r="B12" s="6" t="s">
        <v>47</v>
      </c>
      <c r="C12" s="6" t="s">
        <v>40</v>
      </c>
      <c r="D12" s="6" t="s">
        <v>0</v>
      </c>
      <c r="E12" s="6" t="s">
        <v>2</v>
      </c>
      <c r="F12" s="6" t="s">
        <v>1</v>
      </c>
    </row>
    <row r="14" spans="1:6" x14ac:dyDescent="0.25">
      <c r="C14" s="7" t="s">
        <v>35</v>
      </c>
      <c r="D14" s="6" t="s">
        <v>42</v>
      </c>
    </row>
    <row r="15" spans="1:6" x14ac:dyDescent="0.25">
      <c r="C15" s="7" t="s">
        <v>36</v>
      </c>
      <c r="D15" s="6" t="s">
        <v>40</v>
      </c>
    </row>
    <row r="17" spans="3:4" x14ac:dyDescent="0.25">
      <c r="C17" s="8" t="s">
        <v>48</v>
      </c>
      <c r="D17" s="11" t="str">
        <f t="array" ref="D17">INDEX($D$3:$D$12,MATCH(TRUE,(B3:B12=D14)+(C3:C12=D15)&gt;0,0))</f>
        <v>Atlantic Corporation</v>
      </c>
    </row>
    <row r="18" spans="3:4" x14ac:dyDescent="0.25">
      <c r="D18" s="10" t="str">
        <f>LOOKUP(2,1/((B3:B12=D14)+(C3:C12=D15)),D3:D12)</f>
        <v>Trans United Airways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BF3FA-95A8-4D61-B4D8-38F2BCEFAE8D}">
  <dimension ref="A1:F18"/>
  <sheetViews>
    <sheetView showGridLines="0" zoomScale="110" zoomScaleNormal="110" workbookViewId="0">
      <selection activeCell="D17" sqref="D17"/>
    </sheetView>
  </sheetViews>
  <sheetFormatPr defaultRowHeight="15" x14ac:dyDescent="0.25"/>
  <cols>
    <col min="1" max="1" width="2.85546875" customWidth="1"/>
    <col min="2" max="2" width="6.42578125" bestFit="1" customWidth="1"/>
    <col min="3" max="3" width="15.28515625" bestFit="1" customWidth="1"/>
    <col min="4" max="4" width="25.140625" bestFit="1" customWidth="1"/>
    <col min="5" max="6" width="12" bestFit="1" customWidth="1"/>
  </cols>
  <sheetData>
    <row r="1" spans="1:6" x14ac:dyDescent="0.25">
      <c r="A1" s="1"/>
      <c r="B1" s="1"/>
      <c r="C1" s="1"/>
      <c r="D1" s="1"/>
      <c r="E1" s="1"/>
    </row>
    <row r="2" spans="1:6" x14ac:dyDescent="0.25">
      <c r="A2" s="1"/>
      <c r="B2" s="9" t="s">
        <v>33</v>
      </c>
      <c r="C2" s="9" t="s">
        <v>34</v>
      </c>
      <c r="D2" s="9" t="s">
        <v>30</v>
      </c>
      <c r="E2" s="9" t="s">
        <v>32</v>
      </c>
      <c r="F2" s="9" t="s">
        <v>31</v>
      </c>
    </row>
    <row r="3" spans="1:6" x14ac:dyDescent="0.25">
      <c r="A3" s="1"/>
      <c r="B3" s="6" t="s">
        <v>42</v>
      </c>
      <c r="C3" s="6" t="s">
        <v>37</v>
      </c>
      <c r="D3" s="6" t="s">
        <v>27</v>
      </c>
      <c r="E3" s="6" t="s">
        <v>29</v>
      </c>
      <c r="F3" s="6" t="s">
        <v>28</v>
      </c>
    </row>
    <row r="4" spans="1:6" x14ac:dyDescent="0.25">
      <c r="A4" s="1"/>
      <c r="B4" s="6" t="s">
        <v>43</v>
      </c>
      <c r="C4" s="6" t="s">
        <v>41</v>
      </c>
      <c r="D4" s="6" t="s">
        <v>24</v>
      </c>
      <c r="E4" s="6" t="s">
        <v>26</v>
      </c>
      <c r="F4" s="6" t="s">
        <v>25</v>
      </c>
    </row>
    <row r="5" spans="1:6" x14ac:dyDescent="0.25">
      <c r="A5" s="1"/>
      <c r="B5" s="6" t="s">
        <v>44</v>
      </c>
      <c r="C5" s="6" t="s">
        <v>38</v>
      </c>
      <c r="D5" s="6" t="s">
        <v>21</v>
      </c>
      <c r="E5" s="6" t="s">
        <v>23</v>
      </c>
      <c r="F5" s="6" t="s">
        <v>22</v>
      </c>
    </row>
    <row r="6" spans="1:6" x14ac:dyDescent="0.25">
      <c r="A6" s="1"/>
      <c r="B6" s="6" t="s">
        <v>45</v>
      </c>
      <c r="C6" s="6" t="s">
        <v>39</v>
      </c>
      <c r="D6" s="6" t="s">
        <v>18</v>
      </c>
      <c r="E6" s="6" t="s">
        <v>20</v>
      </c>
      <c r="F6" s="6" t="s">
        <v>19</v>
      </c>
    </row>
    <row r="7" spans="1:6" x14ac:dyDescent="0.25">
      <c r="B7" s="6" t="s">
        <v>42</v>
      </c>
      <c r="C7" s="6" t="s">
        <v>40</v>
      </c>
      <c r="D7" s="6" t="s">
        <v>15</v>
      </c>
      <c r="E7" s="6" t="s">
        <v>17</v>
      </c>
      <c r="F7" s="6" t="s">
        <v>16</v>
      </c>
    </row>
    <row r="8" spans="1:6" x14ac:dyDescent="0.25">
      <c r="B8" s="6" t="s">
        <v>43</v>
      </c>
      <c r="C8" s="6" t="s">
        <v>37</v>
      </c>
      <c r="D8" s="6" t="s">
        <v>12</v>
      </c>
      <c r="E8" s="6" t="s">
        <v>14</v>
      </c>
      <c r="F8" s="6" t="s">
        <v>13</v>
      </c>
    </row>
    <row r="9" spans="1:6" x14ac:dyDescent="0.25">
      <c r="B9" s="6" t="s">
        <v>44</v>
      </c>
      <c r="C9" s="6" t="s">
        <v>41</v>
      </c>
      <c r="D9" s="6" t="s">
        <v>9</v>
      </c>
      <c r="E9" s="6" t="s">
        <v>11</v>
      </c>
      <c r="F9" s="6" t="s">
        <v>10</v>
      </c>
    </row>
    <row r="10" spans="1:6" x14ac:dyDescent="0.25">
      <c r="B10" s="6" t="s">
        <v>45</v>
      </c>
      <c r="C10" s="6" t="s">
        <v>38</v>
      </c>
      <c r="D10" s="6" t="s">
        <v>6</v>
      </c>
      <c r="E10" s="6" t="s">
        <v>8</v>
      </c>
      <c r="F10" s="6" t="s">
        <v>7</v>
      </c>
    </row>
    <row r="11" spans="1:6" x14ac:dyDescent="0.25">
      <c r="B11" s="6" t="s">
        <v>46</v>
      </c>
      <c r="C11" s="6" t="s">
        <v>39</v>
      </c>
      <c r="D11" s="6" t="s">
        <v>3</v>
      </c>
      <c r="E11" s="6" t="s">
        <v>5</v>
      </c>
      <c r="F11" s="6" t="s">
        <v>4</v>
      </c>
    </row>
    <row r="12" spans="1:6" x14ac:dyDescent="0.25">
      <c r="B12" s="6" t="s">
        <v>47</v>
      </c>
      <c r="C12" s="6" t="s">
        <v>40</v>
      </c>
      <c r="D12" s="6" t="s">
        <v>0</v>
      </c>
      <c r="E12" s="6" t="s">
        <v>2</v>
      </c>
      <c r="F12" s="6" t="s">
        <v>1</v>
      </c>
    </row>
    <row r="14" spans="1:6" x14ac:dyDescent="0.25">
      <c r="C14" s="7" t="s">
        <v>55</v>
      </c>
      <c r="D14" s="6" t="s">
        <v>44</v>
      </c>
    </row>
    <row r="15" spans="1:6" x14ac:dyDescent="0.25">
      <c r="D15" s="6" t="s">
        <v>45</v>
      </c>
    </row>
    <row r="17" spans="3:4" x14ac:dyDescent="0.25">
      <c r="C17" s="8" t="s">
        <v>48</v>
      </c>
      <c r="D17" s="11" t="str">
        <f t="array" ref="D17">INDEX($D$3:$D$12,MATCH(TRUE,COUNTIF(D14:D15,B3:B12)&gt;0,0))</f>
        <v>Omni Consumer Products</v>
      </c>
    </row>
    <row r="18" spans="3:4" x14ac:dyDescent="0.25">
      <c r="D18" s="10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4498E-2BAA-4BDC-8715-C4C2CB12466A}">
  <dimension ref="A1:H27"/>
  <sheetViews>
    <sheetView showGridLines="0" zoomScale="110" zoomScaleNormal="110" workbookViewId="0">
      <selection activeCell="D17" sqref="D17"/>
    </sheetView>
  </sheetViews>
  <sheetFormatPr defaultRowHeight="15" x14ac:dyDescent="0.25"/>
  <cols>
    <col min="1" max="1" width="2.85546875" customWidth="1"/>
    <col min="2" max="2" width="6.42578125" bestFit="1" customWidth="1"/>
    <col min="3" max="3" width="15.28515625" bestFit="1" customWidth="1"/>
    <col min="4" max="4" width="25.140625" bestFit="1" customWidth="1"/>
    <col min="5" max="6" width="12" bestFit="1" customWidth="1"/>
  </cols>
  <sheetData>
    <row r="1" spans="1:6" x14ac:dyDescent="0.25">
      <c r="A1" s="1"/>
      <c r="B1" s="1"/>
      <c r="C1" s="1"/>
      <c r="D1" s="1"/>
      <c r="E1" s="1"/>
    </row>
    <row r="2" spans="1:6" x14ac:dyDescent="0.25">
      <c r="A2" s="1"/>
      <c r="B2" s="9" t="s">
        <v>33</v>
      </c>
      <c r="C2" s="9" t="s">
        <v>34</v>
      </c>
      <c r="D2" s="9" t="s">
        <v>30</v>
      </c>
      <c r="E2" s="9" t="s">
        <v>32</v>
      </c>
      <c r="F2" s="9" t="s">
        <v>31</v>
      </c>
    </row>
    <row r="3" spans="1:6" x14ac:dyDescent="0.25">
      <c r="A3" s="1"/>
      <c r="B3" s="6" t="s">
        <v>42</v>
      </c>
      <c r="C3" s="6" t="s">
        <v>37</v>
      </c>
      <c r="D3" s="6" t="s">
        <v>27</v>
      </c>
      <c r="E3" s="6" t="s">
        <v>29</v>
      </c>
      <c r="F3" s="6" t="s">
        <v>28</v>
      </c>
    </row>
    <row r="4" spans="1:6" x14ac:dyDescent="0.25">
      <c r="A4" s="1"/>
      <c r="B4" s="6" t="s">
        <v>43</v>
      </c>
      <c r="C4" s="6" t="s">
        <v>41</v>
      </c>
      <c r="D4" s="6" t="s">
        <v>24</v>
      </c>
      <c r="E4" s="6" t="s">
        <v>26</v>
      </c>
      <c r="F4" s="6" t="s">
        <v>25</v>
      </c>
    </row>
    <row r="5" spans="1:6" x14ac:dyDescent="0.25">
      <c r="A5" s="1"/>
      <c r="B5" s="6" t="s">
        <v>44</v>
      </c>
      <c r="C5" s="6" t="s">
        <v>38</v>
      </c>
      <c r="D5" s="6" t="s">
        <v>21</v>
      </c>
      <c r="E5" s="6" t="s">
        <v>23</v>
      </c>
      <c r="F5" s="6" t="s">
        <v>22</v>
      </c>
    </row>
    <row r="6" spans="1:6" x14ac:dyDescent="0.25">
      <c r="A6" s="1"/>
      <c r="B6" s="6" t="s">
        <v>45</v>
      </c>
      <c r="C6" s="6" t="s">
        <v>39</v>
      </c>
      <c r="D6" s="6" t="s">
        <v>18</v>
      </c>
      <c r="E6" s="6" t="s">
        <v>20</v>
      </c>
      <c r="F6" s="6" t="s">
        <v>19</v>
      </c>
    </row>
    <row r="7" spans="1:6" x14ac:dyDescent="0.25">
      <c r="B7" s="6" t="s">
        <v>42</v>
      </c>
      <c r="C7" s="6" t="s">
        <v>40</v>
      </c>
      <c r="D7" s="6" t="s">
        <v>15</v>
      </c>
      <c r="E7" s="6" t="s">
        <v>17</v>
      </c>
      <c r="F7" s="6" t="s">
        <v>16</v>
      </c>
    </row>
    <row r="8" spans="1:6" x14ac:dyDescent="0.25">
      <c r="B8" s="6" t="s">
        <v>43</v>
      </c>
      <c r="C8" s="6" t="s">
        <v>37</v>
      </c>
      <c r="D8" s="6" t="s">
        <v>12</v>
      </c>
      <c r="E8" s="6" t="s">
        <v>14</v>
      </c>
      <c r="F8" s="6" t="s">
        <v>13</v>
      </c>
    </row>
    <row r="9" spans="1:6" x14ac:dyDescent="0.25">
      <c r="B9" s="6" t="s">
        <v>44</v>
      </c>
      <c r="C9" s="6" t="s">
        <v>41</v>
      </c>
      <c r="D9" s="6" t="s">
        <v>9</v>
      </c>
      <c r="E9" s="6" t="s">
        <v>11</v>
      </c>
      <c r="F9" s="6" t="s">
        <v>10</v>
      </c>
    </row>
    <row r="10" spans="1:6" x14ac:dyDescent="0.25">
      <c r="B10" s="6" t="s">
        <v>45</v>
      </c>
      <c r="C10" s="6" t="s">
        <v>38</v>
      </c>
      <c r="D10" s="6" t="s">
        <v>6</v>
      </c>
      <c r="E10" s="6" t="s">
        <v>8</v>
      </c>
      <c r="F10" s="6" t="s">
        <v>7</v>
      </c>
    </row>
    <row r="11" spans="1:6" x14ac:dyDescent="0.25">
      <c r="B11" s="6" t="s">
        <v>46</v>
      </c>
      <c r="C11" s="6" t="s">
        <v>39</v>
      </c>
      <c r="D11" s="6" t="s">
        <v>3</v>
      </c>
      <c r="E11" s="6" t="s">
        <v>5</v>
      </c>
      <c r="F11" s="6" t="s">
        <v>4</v>
      </c>
    </row>
    <row r="12" spans="1:6" x14ac:dyDescent="0.25">
      <c r="B12" s="6" t="s">
        <v>47</v>
      </c>
      <c r="C12" s="6" t="s">
        <v>40</v>
      </c>
      <c r="D12" s="6" t="s">
        <v>0</v>
      </c>
      <c r="E12" s="6" t="s">
        <v>2</v>
      </c>
      <c r="F12" s="6" t="s">
        <v>1</v>
      </c>
    </row>
    <row r="14" spans="1:6" x14ac:dyDescent="0.25">
      <c r="C14" s="7" t="s">
        <v>55</v>
      </c>
      <c r="D14" s="6" t="s">
        <v>44</v>
      </c>
    </row>
    <row r="15" spans="1:6" x14ac:dyDescent="0.25">
      <c r="D15" s="6" t="s">
        <v>45</v>
      </c>
    </row>
    <row r="17" spans="3:8" x14ac:dyDescent="0.25">
      <c r="C17" s="8" t="s">
        <v>48</v>
      </c>
      <c r="D17" s="12" t="str">
        <f t="array" ref="D17:D18">VLOOKUP(D14:D15,B3:F12,3,FALSE)</f>
        <v>Omni Consumer Products</v>
      </c>
    </row>
    <row r="18" spans="3:8" x14ac:dyDescent="0.25">
      <c r="D18" s="12" t="str">
        <v>Galaxy Corp</v>
      </c>
    </row>
    <row r="27" spans="3:8" x14ac:dyDescent="0.25">
      <c r="H27" t="e">
        <f>VLOOKUP</f>
        <v>#NAME?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1CD7-C22A-4EA1-AA4B-5F05D0CAB454}">
  <dimension ref="A1:F17"/>
  <sheetViews>
    <sheetView showGridLines="0" zoomScale="110" zoomScaleNormal="110" workbookViewId="0">
      <selection activeCell="D17" sqref="D17"/>
    </sheetView>
  </sheetViews>
  <sheetFormatPr defaultRowHeight="15" x14ac:dyDescent="0.25"/>
  <cols>
    <col min="1" max="1" width="2.85546875" customWidth="1"/>
    <col min="2" max="2" width="6.42578125" bestFit="1" customWidth="1"/>
    <col min="3" max="3" width="15.28515625" bestFit="1" customWidth="1"/>
    <col min="4" max="4" width="25.140625" bestFit="1" customWidth="1"/>
    <col min="5" max="6" width="12" bestFit="1" customWidth="1"/>
  </cols>
  <sheetData>
    <row r="1" spans="1:6" x14ac:dyDescent="0.25">
      <c r="A1" s="1"/>
      <c r="B1" s="1"/>
      <c r="C1" s="1"/>
      <c r="D1" s="1"/>
      <c r="E1" s="1"/>
    </row>
    <row r="2" spans="1:6" x14ac:dyDescent="0.25">
      <c r="A2" s="1"/>
      <c r="B2" s="9" t="s">
        <v>33</v>
      </c>
      <c r="C2" s="9" t="s">
        <v>34</v>
      </c>
      <c r="D2" s="9" t="s">
        <v>30</v>
      </c>
      <c r="E2" s="9" t="s">
        <v>32</v>
      </c>
      <c r="F2" s="9" t="s">
        <v>31</v>
      </c>
    </row>
    <row r="3" spans="1:6" x14ac:dyDescent="0.25">
      <c r="A3" s="1"/>
      <c r="B3" s="6" t="s">
        <v>42</v>
      </c>
      <c r="C3" s="6" t="s">
        <v>37</v>
      </c>
      <c r="D3" s="6" t="s">
        <v>27</v>
      </c>
      <c r="E3" s="6" t="s">
        <v>29</v>
      </c>
      <c r="F3" s="6" t="s">
        <v>28</v>
      </c>
    </row>
    <row r="4" spans="1:6" x14ac:dyDescent="0.25">
      <c r="A4" s="1"/>
      <c r="B4" s="6" t="s">
        <v>43</v>
      </c>
      <c r="C4" s="6" t="s">
        <v>41</v>
      </c>
      <c r="D4" s="6" t="s">
        <v>24</v>
      </c>
      <c r="E4" s="6" t="s">
        <v>26</v>
      </c>
      <c r="F4" s="6" t="s">
        <v>25</v>
      </c>
    </row>
    <row r="5" spans="1:6" x14ac:dyDescent="0.25">
      <c r="A5" s="1"/>
      <c r="B5" s="6" t="s">
        <v>44</v>
      </c>
      <c r="C5" s="6" t="s">
        <v>38</v>
      </c>
      <c r="D5" s="6" t="s">
        <v>21</v>
      </c>
      <c r="E5" s="6" t="s">
        <v>23</v>
      </c>
      <c r="F5" s="6" t="s">
        <v>22</v>
      </c>
    </row>
    <row r="6" spans="1:6" x14ac:dyDescent="0.25">
      <c r="A6" s="1"/>
      <c r="B6" s="6" t="s">
        <v>45</v>
      </c>
      <c r="C6" s="6" t="s">
        <v>39</v>
      </c>
      <c r="D6" s="6" t="s">
        <v>18</v>
      </c>
      <c r="E6" s="6" t="s">
        <v>20</v>
      </c>
      <c r="F6" s="6" t="s">
        <v>19</v>
      </c>
    </row>
    <row r="7" spans="1:6" x14ac:dyDescent="0.25">
      <c r="B7" s="6" t="s">
        <v>42</v>
      </c>
      <c r="C7" s="6" t="s">
        <v>40</v>
      </c>
      <c r="D7" s="6" t="s">
        <v>15</v>
      </c>
      <c r="E7" s="6" t="s">
        <v>17</v>
      </c>
      <c r="F7" s="6" t="s">
        <v>16</v>
      </c>
    </row>
    <row r="8" spans="1:6" x14ac:dyDescent="0.25">
      <c r="B8" s="6" t="s">
        <v>43</v>
      </c>
      <c r="C8" s="6" t="s">
        <v>37</v>
      </c>
      <c r="D8" s="6" t="s">
        <v>12</v>
      </c>
      <c r="E8" s="6" t="s">
        <v>14</v>
      </c>
      <c r="F8" s="6" t="s">
        <v>13</v>
      </c>
    </row>
    <row r="9" spans="1:6" x14ac:dyDescent="0.25">
      <c r="B9" s="6" t="s">
        <v>46</v>
      </c>
      <c r="C9" s="6" t="s">
        <v>41</v>
      </c>
      <c r="D9" s="6" t="s">
        <v>9</v>
      </c>
      <c r="E9" s="6" t="s">
        <v>11</v>
      </c>
      <c r="F9" s="6" t="s">
        <v>10</v>
      </c>
    </row>
    <row r="10" spans="1:6" x14ac:dyDescent="0.25">
      <c r="B10" s="6" t="s">
        <v>45</v>
      </c>
      <c r="C10" s="6" t="s">
        <v>38</v>
      </c>
      <c r="D10" s="6" t="s">
        <v>6</v>
      </c>
      <c r="E10" s="6" t="s">
        <v>8</v>
      </c>
      <c r="F10" s="6" t="s">
        <v>7</v>
      </c>
    </row>
    <row r="11" spans="1:6" x14ac:dyDescent="0.25">
      <c r="B11" s="6" t="s">
        <v>46</v>
      </c>
      <c r="C11" s="6" t="s">
        <v>39</v>
      </c>
      <c r="D11" s="6" t="s">
        <v>3</v>
      </c>
      <c r="E11" s="6" t="s">
        <v>5</v>
      </c>
      <c r="F11" s="6" t="s">
        <v>4</v>
      </c>
    </row>
    <row r="12" spans="1:6" x14ac:dyDescent="0.25">
      <c r="B12" s="6" t="s">
        <v>47</v>
      </c>
      <c r="C12" s="6" t="s">
        <v>40</v>
      </c>
      <c r="D12" s="6" t="s">
        <v>0</v>
      </c>
      <c r="E12" s="6" t="s">
        <v>2</v>
      </c>
      <c r="F12" s="6" t="s">
        <v>1</v>
      </c>
    </row>
    <row r="14" spans="1:6" x14ac:dyDescent="0.25">
      <c r="C14" s="7" t="s">
        <v>55</v>
      </c>
      <c r="D14" s="6" t="s">
        <v>44</v>
      </c>
    </row>
    <row r="15" spans="1:6" x14ac:dyDescent="0.25">
      <c r="D15" s="6" t="s">
        <v>45</v>
      </c>
    </row>
    <row r="17" spans="3:6" x14ac:dyDescent="0.25">
      <c r="C17" s="8" t="s">
        <v>48</v>
      </c>
      <c r="D17" s="6" t="str">
        <f t="array" ref="D17">_xlfn.TEXTJOIN(", ",TRUE, IF(COUNTIF(D14:D15,B3:B12),D3:D12,""))</f>
        <v>Omni Consumer Products, Galaxy Corp, Demo Company</v>
      </c>
      <c r="E17" s="13"/>
      <c r="F17" s="1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655A-BED3-4327-882F-AE0E5E3B6163}">
  <dimension ref="A1:F17"/>
  <sheetViews>
    <sheetView showGridLines="0" zoomScale="110" zoomScaleNormal="110" workbookViewId="0">
      <selection activeCell="D17" sqref="D17"/>
    </sheetView>
  </sheetViews>
  <sheetFormatPr defaultRowHeight="15" x14ac:dyDescent="0.25"/>
  <cols>
    <col min="1" max="1" width="2.85546875" customWidth="1"/>
    <col min="2" max="2" width="12.28515625" customWidth="1"/>
    <col min="3" max="3" width="12.42578125" bestFit="1" customWidth="1"/>
    <col min="4" max="4" width="25.140625" bestFit="1" customWidth="1"/>
    <col min="5" max="6" width="12" bestFit="1" customWidth="1"/>
  </cols>
  <sheetData>
    <row r="1" spans="1:6" x14ac:dyDescent="0.25">
      <c r="A1" s="1"/>
      <c r="B1" s="1"/>
      <c r="C1" s="1"/>
      <c r="D1" s="1"/>
      <c r="E1" s="1"/>
    </row>
    <row r="2" spans="1:6" x14ac:dyDescent="0.25">
      <c r="A2" s="1"/>
      <c r="B2" s="9" t="s">
        <v>56</v>
      </c>
      <c r="C2" s="9" t="s">
        <v>57</v>
      </c>
      <c r="D2" s="9" t="s">
        <v>30</v>
      </c>
      <c r="E2" s="9" t="s">
        <v>32</v>
      </c>
      <c r="F2" s="9" t="s">
        <v>31</v>
      </c>
    </row>
    <row r="3" spans="1:6" x14ac:dyDescent="0.25">
      <c r="A3" s="1"/>
      <c r="B3" s="6" t="s">
        <v>42</v>
      </c>
      <c r="C3" s="6" t="s">
        <v>58</v>
      </c>
      <c r="D3" s="6" t="s">
        <v>27</v>
      </c>
      <c r="E3" s="6" t="s">
        <v>29</v>
      </c>
      <c r="F3" s="6" t="s">
        <v>28</v>
      </c>
    </row>
    <row r="4" spans="1:6" x14ac:dyDescent="0.25">
      <c r="A4" s="1"/>
      <c r="B4" s="6" t="s">
        <v>44</v>
      </c>
      <c r="C4" s="6" t="s">
        <v>47</v>
      </c>
      <c r="D4" s="6" t="s">
        <v>24</v>
      </c>
      <c r="E4" s="6" t="s">
        <v>26</v>
      </c>
      <c r="F4" s="6" t="s">
        <v>25</v>
      </c>
    </row>
    <row r="5" spans="1:6" x14ac:dyDescent="0.25">
      <c r="A5" s="1"/>
      <c r="B5" s="6" t="s">
        <v>61</v>
      </c>
      <c r="C5" s="6" t="s">
        <v>45</v>
      </c>
      <c r="D5" s="6" t="s">
        <v>21</v>
      </c>
      <c r="E5" s="6" t="s">
        <v>23</v>
      </c>
      <c r="F5" s="6" t="s">
        <v>22</v>
      </c>
    </row>
    <row r="6" spans="1:6" x14ac:dyDescent="0.25">
      <c r="A6" s="1"/>
      <c r="B6" s="6" t="s">
        <v>62</v>
      </c>
      <c r="C6" s="6" t="s">
        <v>59</v>
      </c>
      <c r="D6" s="6" t="s">
        <v>18</v>
      </c>
      <c r="E6" s="6" t="s">
        <v>20</v>
      </c>
      <c r="F6" s="6" t="s">
        <v>19</v>
      </c>
    </row>
    <row r="7" spans="1:6" x14ac:dyDescent="0.25">
      <c r="B7" s="6" t="s">
        <v>42</v>
      </c>
      <c r="C7" s="6" t="s">
        <v>60</v>
      </c>
      <c r="D7" s="6" t="s">
        <v>15</v>
      </c>
      <c r="E7" s="6" t="s">
        <v>17</v>
      </c>
      <c r="F7" s="6" t="s">
        <v>16</v>
      </c>
    </row>
    <row r="8" spans="1:6" x14ac:dyDescent="0.25">
      <c r="B8" s="6" t="s">
        <v>43</v>
      </c>
      <c r="C8" s="6" t="s">
        <v>42</v>
      </c>
      <c r="D8" s="6" t="s">
        <v>12</v>
      </c>
      <c r="E8" s="6" t="s">
        <v>14</v>
      </c>
      <c r="F8" s="6" t="s">
        <v>13</v>
      </c>
    </row>
    <row r="9" spans="1:6" x14ac:dyDescent="0.25">
      <c r="B9" s="6" t="s">
        <v>46</v>
      </c>
      <c r="C9" s="6" t="s">
        <v>44</v>
      </c>
      <c r="D9" s="6" t="s">
        <v>9</v>
      </c>
      <c r="E9" s="6" t="s">
        <v>11</v>
      </c>
      <c r="F9" s="6" t="s">
        <v>10</v>
      </c>
    </row>
    <row r="10" spans="1:6" x14ac:dyDescent="0.25">
      <c r="B10" s="6" t="s">
        <v>45</v>
      </c>
      <c r="C10" s="6" t="s">
        <v>59</v>
      </c>
      <c r="D10" s="6" t="s">
        <v>6</v>
      </c>
      <c r="E10" s="6" t="s">
        <v>8</v>
      </c>
      <c r="F10" s="6" t="s">
        <v>7</v>
      </c>
    </row>
    <row r="11" spans="1:6" x14ac:dyDescent="0.25">
      <c r="B11" s="6" t="s">
        <v>46</v>
      </c>
      <c r="C11" s="6" t="s">
        <v>43</v>
      </c>
      <c r="D11" s="6" t="s">
        <v>3</v>
      </c>
      <c r="E11" s="6" t="s">
        <v>5</v>
      </c>
      <c r="F11" s="6" t="s">
        <v>4</v>
      </c>
    </row>
    <row r="12" spans="1:6" x14ac:dyDescent="0.25">
      <c r="B12" s="6" t="s">
        <v>47</v>
      </c>
      <c r="C12" s="6" t="s">
        <v>61</v>
      </c>
      <c r="D12" s="6" t="s">
        <v>0</v>
      </c>
      <c r="E12" s="6" t="s">
        <v>2</v>
      </c>
      <c r="F12" s="6" t="s">
        <v>1</v>
      </c>
    </row>
    <row r="14" spans="1:6" x14ac:dyDescent="0.25">
      <c r="C14" s="7" t="s">
        <v>55</v>
      </c>
      <c r="D14" s="6" t="s">
        <v>44</v>
      </c>
    </row>
    <row r="17" spans="3:6" x14ac:dyDescent="0.25">
      <c r="C17" s="8" t="s">
        <v>48</v>
      </c>
      <c r="D17" s="6" t="str">
        <f t="array" ref="D17">INDEX($D$3:$D$12,MIN(IF(B3:C12=D14,MATCH(ROW(B3:B12),ROW(B3:B12)),"")))</f>
        <v>Uplink Corporation</v>
      </c>
      <c r="E17" s="13"/>
      <c r="F17" s="13"/>
    </row>
  </sheetData>
  <phoneticPr fontId="3" type="noConversion"/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showGridLines="0" workbookViewId="0">
      <selection activeCell="C4" sqref="C4"/>
    </sheetView>
  </sheetViews>
  <sheetFormatPr defaultRowHeight="15" x14ac:dyDescent="0.25"/>
  <cols>
    <col min="1" max="1" width="11.85546875" customWidth="1"/>
    <col min="2" max="2" width="15.28515625" bestFit="1" customWidth="1"/>
    <col min="3" max="3" width="25.140625" bestFit="1" customWidth="1"/>
    <col min="4" max="4" width="11.85546875" bestFit="1" customWidth="1"/>
    <col min="5" max="5" width="12" bestFit="1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2" t="s">
        <v>35</v>
      </c>
      <c r="C2" s="1" t="s">
        <v>42</v>
      </c>
      <c r="D2" s="1"/>
      <c r="E2" s="1"/>
    </row>
    <row r="3" spans="1:5" x14ac:dyDescent="0.25">
      <c r="A3" s="1"/>
      <c r="B3" s="2" t="s">
        <v>36</v>
      </c>
      <c r="C3" s="1" t="s">
        <v>40</v>
      </c>
      <c r="D3" s="1"/>
      <c r="E3" s="1"/>
    </row>
    <row r="4" spans="1:5" x14ac:dyDescent="0.25">
      <c r="A4" s="1"/>
      <c r="B4" s="2" t="s">
        <v>48</v>
      </c>
      <c r="C4" s="1" t="str">
        <f t="array" ref="C4">VLOOKUP(C2,IF(B8:B17=C3,A8:E17,""),3,FALSE)</f>
        <v>The New Firm</v>
      </c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2" t="s">
        <v>33</v>
      </c>
      <c r="B7" s="2" t="s">
        <v>34</v>
      </c>
      <c r="C7" s="2" t="s">
        <v>30</v>
      </c>
      <c r="D7" s="2" t="s">
        <v>32</v>
      </c>
      <c r="E7" s="2" t="s">
        <v>31</v>
      </c>
    </row>
    <row r="8" spans="1:5" x14ac:dyDescent="0.25">
      <c r="A8" s="1" t="str">
        <f t="array" ref="A8:E17">IF('Vlookup - condition AND logic'!C3:C12=C3,'Vlookup - condition AND logic'!B3:F12,"")</f>
        <v/>
      </c>
      <c r="B8" s="1" t="str">
        <v/>
      </c>
      <c r="C8" s="1" t="str">
        <v/>
      </c>
      <c r="D8" s="1" t="str">
        <v/>
      </c>
      <c r="E8" s="1" t="str">
        <v/>
      </c>
    </row>
    <row r="9" spans="1:5" x14ac:dyDescent="0.25">
      <c r="A9" s="1" t="str">
        <v/>
      </c>
      <c r="B9" s="1" t="str">
        <v/>
      </c>
      <c r="C9" s="1" t="str">
        <v/>
      </c>
      <c r="D9" s="1" t="str">
        <v/>
      </c>
      <c r="E9" s="1" t="str">
        <v/>
      </c>
    </row>
    <row r="10" spans="1:5" x14ac:dyDescent="0.25">
      <c r="A10" s="1" t="str">
        <v/>
      </c>
      <c r="B10" s="1" t="str">
        <v/>
      </c>
      <c r="C10" s="1" t="str">
        <v/>
      </c>
      <c r="D10" s="1" t="str">
        <v/>
      </c>
      <c r="E10" s="1" t="str">
        <v/>
      </c>
    </row>
    <row r="11" spans="1:5" x14ac:dyDescent="0.25">
      <c r="A11" s="1" t="str">
        <v/>
      </c>
      <c r="B11" s="1" t="str">
        <v/>
      </c>
      <c r="C11" s="1" t="str">
        <v/>
      </c>
      <c r="D11" s="1" t="str">
        <v/>
      </c>
      <c r="E11" s="1" t="str">
        <v/>
      </c>
    </row>
    <row r="12" spans="1:5" x14ac:dyDescent="0.25">
      <c r="A12" s="1" t="str">
        <v>A</v>
      </c>
      <c r="B12" s="1" t="str">
        <v>South America</v>
      </c>
      <c r="C12" s="1" t="str">
        <v>The New Firm</v>
      </c>
      <c r="D12" s="1" t="str">
        <v>Tory</v>
      </c>
      <c r="E12" s="1" t="str">
        <v>Byrnes</v>
      </c>
    </row>
    <row r="13" spans="1:5" x14ac:dyDescent="0.25">
      <c r="A13" s="1" t="str">
        <v/>
      </c>
      <c r="B13" s="1" t="str">
        <v/>
      </c>
      <c r="C13" s="1" t="str">
        <v/>
      </c>
      <c r="D13" s="1" t="str">
        <v/>
      </c>
      <c r="E13" s="1" t="str">
        <v/>
      </c>
    </row>
    <row r="14" spans="1:5" x14ac:dyDescent="0.25">
      <c r="A14" s="1" t="str">
        <v/>
      </c>
      <c r="B14" s="1" t="str">
        <v/>
      </c>
      <c r="C14" s="1" t="str">
        <v/>
      </c>
      <c r="D14" s="1" t="str">
        <v/>
      </c>
      <c r="E14" s="1" t="str">
        <v/>
      </c>
    </row>
    <row r="15" spans="1:5" x14ac:dyDescent="0.25">
      <c r="A15" s="1" t="str">
        <v/>
      </c>
      <c r="B15" s="1" t="str">
        <v/>
      </c>
      <c r="C15" s="1" t="str">
        <v/>
      </c>
      <c r="D15" s="1" t="str">
        <v/>
      </c>
      <c r="E15" s="1" t="str">
        <v/>
      </c>
    </row>
    <row r="16" spans="1:5" x14ac:dyDescent="0.25">
      <c r="A16" s="1" t="str">
        <v/>
      </c>
      <c r="B16" s="1" t="str">
        <v/>
      </c>
      <c r="C16" s="1" t="str">
        <v/>
      </c>
      <c r="D16" s="1" t="str">
        <v/>
      </c>
      <c r="E16" s="1" t="str">
        <v/>
      </c>
    </row>
    <row r="17" spans="1:5" x14ac:dyDescent="0.25">
      <c r="A17" s="1" t="str">
        <v>F</v>
      </c>
      <c r="B17" s="1" t="str">
        <v>South America</v>
      </c>
      <c r="C17" s="1" t="str">
        <v>Trans United Airways</v>
      </c>
      <c r="D17" s="1" t="str">
        <v>Ervin</v>
      </c>
      <c r="E17" s="1" t="str">
        <v>Hennessey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7"/>
  <sheetViews>
    <sheetView showGridLines="0" workbookViewId="0">
      <selection activeCell="E26" sqref="E26"/>
    </sheetView>
  </sheetViews>
  <sheetFormatPr defaultRowHeight="15" x14ac:dyDescent="0.25"/>
  <cols>
    <col min="1" max="1" width="2.85546875" customWidth="1"/>
    <col min="2" max="2" width="8" customWidth="1"/>
    <col min="3" max="3" width="15.28515625" bestFit="1" customWidth="1"/>
    <col min="4" max="4" width="25.140625" bestFit="1" customWidth="1"/>
    <col min="5" max="5" width="14.140625" bestFit="1" customWidth="1"/>
    <col min="6" max="6" width="13.7109375" bestFit="1" customWidth="1"/>
  </cols>
  <sheetData>
    <row r="1" spans="2:6" x14ac:dyDescent="0.25">
      <c r="B1" s="1"/>
      <c r="C1" s="1"/>
      <c r="D1" s="1"/>
      <c r="E1" s="1"/>
      <c r="F1" s="1"/>
    </row>
    <row r="2" spans="2:6" x14ac:dyDescent="0.25">
      <c r="B2" s="2" t="s">
        <v>33</v>
      </c>
      <c r="C2" s="2" t="s">
        <v>34</v>
      </c>
      <c r="D2" s="2" t="s">
        <v>30</v>
      </c>
      <c r="E2" s="2" t="s">
        <v>32</v>
      </c>
      <c r="F2" s="2" t="s">
        <v>31</v>
      </c>
    </row>
    <row r="3" spans="2:6" x14ac:dyDescent="0.25">
      <c r="B3" s="1" t="s">
        <v>42</v>
      </c>
      <c r="C3" s="1" t="s">
        <v>37</v>
      </c>
      <c r="D3" s="1" t="s">
        <v>27</v>
      </c>
      <c r="E3" s="1" t="s">
        <v>29</v>
      </c>
      <c r="F3" s="1" t="s">
        <v>28</v>
      </c>
    </row>
    <row r="4" spans="2:6" x14ac:dyDescent="0.25">
      <c r="B4" s="1" t="s">
        <v>43</v>
      </c>
      <c r="C4" s="1" t="s">
        <v>41</v>
      </c>
      <c r="D4" s="1" t="s">
        <v>24</v>
      </c>
      <c r="E4" s="1" t="s">
        <v>26</v>
      </c>
      <c r="F4" s="1" t="s">
        <v>25</v>
      </c>
    </row>
    <row r="5" spans="2:6" x14ac:dyDescent="0.25">
      <c r="B5" s="1" t="s">
        <v>44</v>
      </c>
      <c r="C5" s="1" t="s">
        <v>38</v>
      </c>
      <c r="D5" s="1" t="s">
        <v>21</v>
      </c>
      <c r="E5" s="1" t="s">
        <v>23</v>
      </c>
      <c r="F5" s="1" t="s">
        <v>22</v>
      </c>
    </row>
    <row r="6" spans="2:6" x14ac:dyDescent="0.25">
      <c r="B6" s="1" t="s">
        <v>45</v>
      </c>
      <c r="C6" s="1" t="s">
        <v>39</v>
      </c>
      <c r="D6" s="1" t="s">
        <v>18</v>
      </c>
      <c r="E6" s="1" t="s">
        <v>20</v>
      </c>
      <c r="F6" s="1" t="s">
        <v>19</v>
      </c>
    </row>
    <row r="7" spans="2:6" x14ac:dyDescent="0.25">
      <c r="B7" s="1" t="s">
        <v>42</v>
      </c>
      <c r="C7" s="1" t="s">
        <v>40</v>
      </c>
      <c r="D7" s="1" t="s">
        <v>15</v>
      </c>
      <c r="E7" s="1" t="s">
        <v>17</v>
      </c>
      <c r="F7" s="1" t="s">
        <v>16</v>
      </c>
    </row>
    <row r="8" spans="2:6" x14ac:dyDescent="0.25">
      <c r="B8" s="1" t="s">
        <v>43</v>
      </c>
      <c r="C8" s="1" t="s">
        <v>37</v>
      </c>
      <c r="D8" s="1" t="s">
        <v>12</v>
      </c>
      <c r="E8" s="1" t="s">
        <v>14</v>
      </c>
      <c r="F8" s="1" t="s">
        <v>13</v>
      </c>
    </row>
    <row r="9" spans="2:6" x14ac:dyDescent="0.25">
      <c r="B9" s="1" t="s">
        <v>44</v>
      </c>
      <c r="C9" s="1" t="s">
        <v>41</v>
      </c>
      <c r="D9" s="1" t="s">
        <v>9</v>
      </c>
      <c r="E9" s="1" t="s">
        <v>11</v>
      </c>
      <c r="F9" s="1" t="s">
        <v>10</v>
      </c>
    </row>
    <row r="10" spans="2:6" x14ac:dyDescent="0.25">
      <c r="B10" s="1" t="s">
        <v>45</v>
      </c>
      <c r="C10" s="1" t="s">
        <v>38</v>
      </c>
      <c r="D10" s="1" t="s">
        <v>6</v>
      </c>
      <c r="E10" s="1" t="s">
        <v>8</v>
      </c>
      <c r="F10" s="1" t="s">
        <v>7</v>
      </c>
    </row>
    <row r="11" spans="2:6" x14ac:dyDescent="0.25">
      <c r="B11" s="1" t="s">
        <v>46</v>
      </c>
      <c r="C11" s="1" t="s">
        <v>39</v>
      </c>
      <c r="D11" s="1" t="s">
        <v>3</v>
      </c>
      <c r="E11" s="1" t="s">
        <v>5</v>
      </c>
      <c r="F11" s="1" t="s">
        <v>4</v>
      </c>
    </row>
    <row r="12" spans="2:6" x14ac:dyDescent="0.25">
      <c r="B12" s="1" t="s">
        <v>47</v>
      </c>
      <c r="C12" s="1" t="s">
        <v>40</v>
      </c>
      <c r="D12" s="1" t="s">
        <v>0</v>
      </c>
      <c r="E12" s="1" t="s">
        <v>2</v>
      </c>
      <c r="F12" s="1" t="s">
        <v>1</v>
      </c>
    </row>
    <row r="15" spans="2:6" x14ac:dyDescent="0.25">
      <c r="C15" s="2" t="s">
        <v>35</v>
      </c>
      <c r="D15" s="1" t="s">
        <v>42</v>
      </c>
    </row>
    <row r="16" spans="2:6" x14ac:dyDescent="0.25">
      <c r="C16" s="2" t="s">
        <v>36</v>
      </c>
      <c r="D16" s="1" t="s">
        <v>40</v>
      </c>
    </row>
    <row r="17" spans="3:4" x14ac:dyDescent="0.25">
      <c r="C17" s="2" t="s">
        <v>48</v>
      </c>
      <c r="D17" s="1" t="str">
        <f t="array" ref="D17">VLOOKUP(D15,IF(Table1[Region]=D16,Table1[],""),3,FALSE)</f>
        <v>The New Firm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showGridLines="0" workbookViewId="0">
      <selection activeCell="C4" sqref="C4"/>
    </sheetView>
  </sheetViews>
  <sheetFormatPr defaultRowHeight="15" x14ac:dyDescent="0.25"/>
  <cols>
    <col min="1" max="1" width="8.5703125" customWidth="1"/>
    <col min="2" max="2" width="21.28515625" customWidth="1"/>
    <col min="3" max="3" width="26.5703125" bestFit="1" customWidth="1"/>
    <col min="4" max="4" width="14" customWidth="1"/>
    <col min="5" max="5" width="13.7109375" bestFit="1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2" t="s">
        <v>35</v>
      </c>
      <c r="C2" s="3" t="s">
        <v>42</v>
      </c>
      <c r="D2" s="1"/>
      <c r="E2" s="1"/>
    </row>
    <row r="3" spans="1:5" x14ac:dyDescent="0.25">
      <c r="A3" s="1"/>
      <c r="B3" s="2" t="s">
        <v>36</v>
      </c>
      <c r="C3" s="3" t="s">
        <v>40</v>
      </c>
      <c r="D3" s="1"/>
      <c r="E3" s="1"/>
    </row>
    <row r="4" spans="1:5" x14ac:dyDescent="0.25">
      <c r="A4" s="1"/>
      <c r="B4" s="2" t="s">
        <v>30</v>
      </c>
      <c r="C4" s="3" t="str">
        <f t="array" ref="C4">VLOOKUP(C2,IF(Table2[Region]=C3,Table2[],""),MATCH(B4,Table2[#Headers],0),FALSE)</f>
        <v>The New Firm</v>
      </c>
      <c r="D4" s="1"/>
      <c r="E4" s="1"/>
    </row>
    <row r="5" spans="1:5" x14ac:dyDescent="0.25">
      <c r="A5" s="1"/>
      <c r="B5" s="2"/>
      <c r="C5" s="3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2" t="s">
        <v>33</v>
      </c>
      <c r="B8" s="2" t="s">
        <v>34</v>
      </c>
      <c r="C8" s="4" t="s">
        <v>30</v>
      </c>
      <c r="D8" s="2" t="s">
        <v>32</v>
      </c>
      <c r="E8" s="2" t="s">
        <v>31</v>
      </c>
    </row>
    <row r="9" spans="1:5" x14ac:dyDescent="0.25">
      <c r="A9" s="1" t="s">
        <v>42</v>
      </c>
      <c r="B9" s="1" t="s">
        <v>37</v>
      </c>
      <c r="C9" s="3" t="s">
        <v>27</v>
      </c>
      <c r="D9" s="1" t="s">
        <v>29</v>
      </c>
      <c r="E9" s="1" t="s">
        <v>28</v>
      </c>
    </row>
    <row r="10" spans="1:5" x14ac:dyDescent="0.25">
      <c r="A10" s="1" t="s">
        <v>43</v>
      </c>
      <c r="B10" s="1" t="s">
        <v>41</v>
      </c>
      <c r="C10" s="3" t="s">
        <v>24</v>
      </c>
      <c r="D10" s="1" t="s">
        <v>26</v>
      </c>
      <c r="E10" s="1" t="s">
        <v>25</v>
      </c>
    </row>
    <row r="11" spans="1:5" x14ac:dyDescent="0.25">
      <c r="A11" s="1" t="s">
        <v>44</v>
      </c>
      <c r="B11" s="1" t="s">
        <v>38</v>
      </c>
      <c r="C11" s="3" t="s">
        <v>21</v>
      </c>
      <c r="D11" s="1" t="s">
        <v>23</v>
      </c>
      <c r="E11" s="1" t="s">
        <v>22</v>
      </c>
    </row>
    <row r="12" spans="1:5" x14ac:dyDescent="0.25">
      <c r="A12" s="1" t="s">
        <v>45</v>
      </c>
      <c r="B12" s="1" t="s">
        <v>39</v>
      </c>
      <c r="C12" s="3" t="s">
        <v>18</v>
      </c>
      <c r="D12" s="1" t="s">
        <v>20</v>
      </c>
      <c r="E12" s="1" t="s">
        <v>19</v>
      </c>
    </row>
    <row r="13" spans="1:5" x14ac:dyDescent="0.25">
      <c r="A13" s="1" t="s">
        <v>42</v>
      </c>
      <c r="B13" s="1" t="s">
        <v>40</v>
      </c>
      <c r="C13" s="3" t="s">
        <v>15</v>
      </c>
      <c r="D13" s="1" t="s">
        <v>17</v>
      </c>
      <c r="E13" s="1" t="s">
        <v>16</v>
      </c>
    </row>
    <row r="14" spans="1:5" x14ac:dyDescent="0.25">
      <c r="A14" s="1" t="s">
        <v>43</v>
      </c>
      <c r="B14" s="1" t="s">
        <v>37</v>
      </c>
      <c r="C14" s="3" t="s">
        <v>12</v>
      </c>
      <c r="D14" s="1" t="s">
        <v>14</v>
      </c>
      <c r="E14" s="1" t="s">
        <v>13</v>
      </c>
    </row>
    <row r="15" spans="1:5" x14ac:dyDescent="0.25">
      <c r="A15" s="1" t="s">
        <v>44</v>
      </c>
      <c r="B15" s="1" t="s">
        <v>41</v>
      </c>
      <c r="C15" s="3" t="s">
        <v>9</v>
      </c>
      <c r="D15" s="1" t="s">
        <v>11</v>
      </c>
      <c r="E15" s="1" t="s">
        <v>10</v>
      </c>
    </row>
    <row r="16" spans="1:5" x14ac:dyDescent="0.25">
      <c r="A16" s="1" t="s">
        <v>45</v>
      </c>
      <c r="B16" s="1" t="s">
        <v>38</v>
      </c>
      <c r="C16" s="3" t="s">
        <v>6</v>
      </c>
      <c r="D16" s="1" t="s">
        <v>8</v>
      </c>
      <c r="E16" s="1" t="s">
        <v>7</v>
      </c>
    </row>
    <row r="17" spans="1:5" x14ac:dyDescent="0.25">
      <c r="A17" s="1" t="s">
        <v>46</v>
      </c>
      <c r="B17" s="1" t="s">
        <v>39</v>
      </c>
      <c r="C17" s="3" t="s">
        <v>3</v>
      </c>
      <c r="D17" s="1" t="s">
        <v>5</v>
      </c>
      <c r="E17" s="1" t="s">
        <v>4</v>
      </c>
    </row>
    <row r="18" spans="1:5" x14ac:dyDescent="0.25">
      <c r="A18" s="1" t="s">
        <v>47</v>
      </c>
      <c r="B18" s="1" t="s">
        <v>40</v>
      </c>
      <c r="C18" s="3" t="s">
        <v>0</v>
      </c>
      <c r="D18" s="1" t="s">
        <v>2</v>
      </c>
      <c r="E18" s="1" t="s">
        <v>1</v>
      </c>
    </row>
  </sheetData>
  <dataValidations count="1">
    <dataValidation type="list" allowBlank="1" showInputMessage="1" showErrorMessage="1" sqref="B4:B5" xr:uid="{00000000-0002-0000-0400-000000000000}">
      <formula1>$C$8:$E$8</formula1>
    </dataValidation>
  </dataValidations>
  <printOptions headings="1"/>
  <pageMargins left="0.7" right="0.7" top="0.75" bottom="0.75" header="0.3" footer="0.3"/>
  <pageSetup paperSize="9" orientation="portrait" cellComments="atEnd" horizontalDpi="0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7"/>
  <sheetViews>
    <sheetView showGridLines="0" workbookViewId="0">
      <selection activeCell="D17" sqref="D17"/>
    </sheetView>
  </sheetViews>
  <sheetFormatPr defaultRowHeight="15" x14ac:dyDescent="0.25"/>
  <cols>
    <col min="1" max="1" width="2.85546875" customWidth="1"/>
    <col min="2" max="2" width="8.5703125" customWidth="1"/>
    <col min="3" max="3" width="16.42578125" bestFit="1" customWidth="1"/>
    <col min="4" max="4" width="26.5703125" bestFit="1" customWidth="1"/>
    <col min="5" max="5" width="14" customWidth="1"/>
    <col min="6" max="6" width="13.7109375" bestFit="1" customWidth="1"/>
  </cols>
  <sheetData>
    <row r="1" spans="2:6" x14ac:dyDescent="0.25">
      <c r="B1" s="1"/>
      <c r="C1" s="1"/>
      <c r="D1" s="1"/>
      <c r="E1" s="1"/>
      <c r="F1" s="1"/>
    </row>
    <row r="2" spans="2:6" x14ac:dyDescent="0.25">
      <c r="B2" s="2" t="s">
        <v>33</v>
      </c>
      <c r="C2" s="2" t="s">
        <v>51</v>
      </c>
      <c r="D2" s="4" t="s">
        <v>30</v>
      </c>
      <c r="E2" s="2" t="s">
        <v>32</v>
      </c>
      <c r="F2" s="2" t="s">
        <v>31</v>
      </c>
    </row>
    <row r="3" spans="2:6" x14ac:dyDescent="0.25">
      <c r="B3" s="1" t="s">
        <v>42</v>
      </c>
      <c r="C3" s="5">
        <v>40909</v>
      </c>
      <c r="D3" s="3" t="s">
        <v>27</v>
      </c>
      <c r="E3" s="1" t="s">
        <v>29</v>
      </c>
      <c r="F3" s="1" t="s">
        <v>28</v>
      </c>
    </row>
    <row r="4" spans="2:6" x14ac:dyDescent="0.25">
      <c r="B4" s="1" t="s">
        <v>43</v>
      </c>
      <c r="C4" s="5">
        <v>40910</v>
      </c>
      <c r="D4" s="3" t="s">
        <v>24</v>
      </c>
      <c r="E4" s="1" t="s">
        <v>26</v>
      </c>
      <c r="F4" s="1" t="s">
        <v>25</v>
      </c>
    </row>
    <row r="5" spans="2:6" x14ac:dyDescent="0.25">
      <c r="B5" s="1" t="s">
        <v>44</v>
      </c>
      <c r="C5" s="5">
        <v>40911</v>
      </c>
      <c r="D5" s="3" t="s">
        <v>21</v>
      </c>
      <c r="E5" s="1" t="s">
        <v>23</v>
      </c>
      <c r="F5" s="1" t="s">
        <v>22</v>
      </c>
    </row>
    <row r="6" spans="2:6" x14ac:dyDescent="0.25">
      <c r="B6" s="1" t="s">
        <v>45</v>
      </c>
      <c r="C6" s="5">
        <v>40912</v>
      </c>
      <c r="D6" s="3" t="s">
        <v>18</v>
      </c>
      <c r="E6" s="1" t="s">
        <v>20</v>
      </c>
      <c r="F6" s="1" t="s">
        <v>19</v>
      </c>
    </row>
    <row r="7" spans="2:6" x14ac:dyDescent="0.25">
      <c r="B7" s="1" t="s">
        <v>42</v>
      </c>
      <c r="C7" s="5">
        <v>40913</v>
      </c>
      <c r="D7" s="3" t="s">
        <v>15</v>
      </c>
      <c r="E7" s="1" t="s">
        <v>17</v>
      </c>
      <c r="F7" s="1" t="s">
        <v>16</v>
      </c>
    </row>
    <row r="8" spans="2:6" x14ac:dyDescent="0.25">
      <c r="B8" s="1" t="s">
        <v>43</v>
      </c>
      <c r="C8" s="5">
        <v>40914</v>
      </c>
      <c r="D8" s="3" t="s">
        <v>12</v>
      </c>
      <c r="E8" s="1" t="s">
        <v>14</v>
      </c>
      <c r="F8" s="1" t="s">
        <v>13</v>
      </c>
    </row>
    <row r="9" spans="2:6" x14ac:dyDescent="0.25">
      <c r="B9" s="1" t="s">
        <v>44</v>
      </c>
      <c r="C9" s="5">
        <v>40915</v>
      </c>
      <c r="D9" s="3" t="s">
        <v>9</v>
      </c>
      <c r="E9" s="1" t="s">
        <v>11</v>
      </c>
      <c r="F9" s="1" t="s">
        <v>10</v>
      </c>
    </row>
    <row r="10" spans="2:6" x14ac:dyDescent="0.25">
      <c r="B10" s="1" t="s">
        <v>45</v>
      </c>
      <c r="C10" s="5">
        <v>40916</v>
      </c>
      <c r="D10" s="3" t="s">
        <v>6</v>
      </c>
      <c r="E10" s="1" t="s">
        <v>8</v>
      </c>
      <c r="F10" s="1" t="s">
        <v>7</v>
      </c>
    </row>
    <row r="11" spans="2:6" x14ac:dyDescent="0.25">
      <c r="B11" s="1" t="s">
        <v>46</v>
      </c>
      <c r="C11" s="5">
        <v>40917</v>
      </c>
      <c r="D11" s="3" t="s">
        <v>3</v>
      </c>
      <c r="E11" s="1" t="s">
        <v>5</v>
      </c>
      <c r="F11" s="1" t="s">
        <v>4</v>
      </c>
    </row>
    <row r="12" spans="2:6" x14ac:dyDescent="0.25">
      <c r="B12" s="1" t="s">
        <v>47</v>
      </c>
      <c r="C12" s="5">
        <v>40918</v>
      </c>
      <c r="D12" s="3" t="s">
        <v>0</v>
      </c>
      <c r="E12" s="1" t="s">
        <v>2</v>
      </c>
      <c r="F12" s="1" t="s">
        <v>1</v>
      </c>
    </row>
    <row r="14" spans="2:6" x14ac:dyDescent="0.25">
      <c r="C14" s="14" t="s">
        <v>35</v>
      </c>
      <c r="D14" s="6" t="s">
        <v>42</v>
      </c>
    </row>
    <row r="15" spans="2:6" x14ac:dyDescent="0.25">
      <c r="C15" s="14" t="s">
        <v>50</v>
      </c>
      <c r="D15" s="15">
        <v>40910</v>
      </c>
    </row>
    <row r="16" spans="2:6" x14ac:dyDescent="0.25">
      <c r="C16" s="14" t="s">
        <v>49</v>
      </c>
      <c r="D16" s="15">
        <v>40915</v>
      </c>
    </row>
    <row r="17" spans="3:4" x14ac:dyDescent="0.25">
      <c r="C17" s="14" t="s">
        <v>30</v>
      </c>
      <c r="D17" s="6" t="str">
        <f t="array" ref="D17">VLOOKUP(D14,IF((Table3[Date]&gt;=D15)*(Table3[Date]&lt;=D16),Table3[],""),MATCH(C17,Table3[#Headers],0),FALSE)</f>
        <v>The New Firm</v>
      </c>
    </row>
  </sheetData>
  <dataValidations count="1">
    <dataValidation type="list" allowBlank="1" showInputMessage="1" showErrorMessage="1" sqref="C17" xr:uid="{00000000-0002-0000-0500-000000000000}">
      <formula1>$D$2:$F$2</formula1>
    </dataValidation>
  </dataValidations>
  <printOptions headings="1"/>
  <pageMargins left="0.7" right="0.7" top="0.75" bottom="0.75" header="0.3" footer="0.3"/>
  <pageSetup paperSize="9" orientation="portrait" cellComments="atEnd" horizontalDpi="0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15"/>
  <sheetViews>
    <sheetView showGridLines="0" tabSelected="1" workbookViewId="0">
      <selection activeCell="J26" sqref="J26"/>
    </sheetView>
  </sheetViews>
  <sheetFormatPr defaultRowHeight="15" x14ac:dyDescent="0.25"/>
  <cols>
    <col min="1" max="1" width="2.85546875" customWidth="1"/>
    <col min="2" max="2" width="8.7109375" bestFit="1" customWidth="1"/>
    <col min="3" max="3" width="12.140625" bestFit="1" customWidth="1"/>
    <col min="4" max="4" width="26.5703125" bestFit="1" customWidth="1"/>
    <col min="5" max="5" width="14" customWidth="1"/>
    <col min="6" max="6" width="16.7109375" customWidth="1"/>
  </cols>
  <sheetData>
    <row r="1" spans="2:6" x14ac:dyDescent="0.25">
      <c r="B1" s="1"/>
      <c r="C1" s="1"/>
      <c r="D1" s="1"/>
      <c r="E1" s="1"/>
      <c r="F1" s="1"/>
    </row>
    <row r="2" spans="2:6" x14ac:dyDescent="0.25">
      <c r="B2" s="2" t="s">
        <v>33</v>
      </c>
      <c r="C2" s="2" t="s">
        <v>51</v>
      </c>
      <c r="D2" s="4" t="s">
        <v>30</v>
      </c>
      <c r="E2" s="2" t="s">
        <v>32</v>
      </c>
      <c r="F2" s="2" t="s">
        <v>31</v>
      </c>
    </row>
    <row r="3" spans="2:6" x14ac:dyDescent="0.25">
      <c r="B3" s="1" t="s">
        <v>42</v>
      </c>
      <c r="C3" s="5">
        <v>40909</v>
      </c>
      <c r="D3" s="3" t="s">
        <v>27</v>
      </c>
      <c r="E3" s="1" t="s">
        <v>29</v>
      </c>
      <c r="F3" s="1" t="s">
        <v>28</v>
      </c>
    </row>
    <row r="4" spans="2:6" x14ac:dyDescent="0.25">
      <c r="B4" s="1" t="s">
        <v>43</v>
      </c>
      <c r="C4" s="5">
        <v>40910</v>
      </c>
      <c r="D4" s="3" t="s">
        <v>24</v>
      </c>
      <c r="E4" s="1" t="s">
        <v>26</v>
      </c>
      <c r="F4" s="1" t="s">
        <v>25</v>
      </c>
    </row>
    <row r="5" spans="2:6" x14ac:dyDescent="0.25">
      <c r="B5" s="1" t="s">
        <v>44</v>
      </c>
      <c r="C5" s="5">
        <v>40911</v>
      </c>
      <c r="D5" s="3" t="s">
        <v>21</v>
      </c>
      <c r="E5" s="1" t="s">
        <v>23</v>
      </c>
      <c r="F5" s="1" t="s">
        <v>22</v>
      </c>
    </row>
    <row r="6" spans="2:6" x14ac:dyDescent="0.25">
      <c r="B6" s="1" t="s">
        <v>45</v>
      </c>
      <c r="C6" s="5">
        <v>40912</v>
      </c>
      <c r="D6" s="3" t="s">
        <v>18</v>
      </c>
      <c r="E6" s="1" t="s">
        <v>20</v>
      </c>
      <c r="F6" s="1" t="s">
        <v>19</v>
      </c>
    </row>
    <row r="7" spans="2:6" x14ac:dyDescent="0.25">
      <c r="B7" s="1" t="s">
        <v>42</v>
      </c>
      <c r="C7" s="5">
        <v>40913</v>
      </c>
      <c r="D7" s="3" t="s">
        <v>15</v>
      </c>
      <c r="E7" s="1" t="s">
        <v>17</v>
      </c>
      <c r="F7" s="1" t="s">
        <v>16</v>
      </c>
    </row>
    <row r="8" spans="2:6" x14ac:dyDescent="0.25">
      <c r="B8" s="1" t="s">
        <v>43</v>
      </c>
      <c r="C8" s="5">
        <v>40914</v>
      </c>
      <c r="D8" s="3" t="s">
        <v>12</v>
      </c>
      <c r="E8" s="1" t="s">
        <v>14</v>
      </c>
      <c r="F8" s="1" t="s">
        <v>13</v>
      </c>
    </row>
    <row r="9" spans="2:6" x14ac:dyDescent="0.25">
      <c r="B9" s="1" t="s">
        <v>44</v>
      </c>
      <c r="C9" s="5">
        <v>40915</v>
      </c>
      <c r="D9" s="3" t="s">
        <v>9</v>
      </c>
      <c r="E9" s="1" t="s">
        <v>11</v>
      </c>
      <c r="F9" s="1" t="s">
        <v>10</v>
      </c>
    </row>
    <row r="10" spans="2:6" x14ac:dyDescent="0.25">
      <c r="B10" s="1" t="s">
        <v>45</v>
      </c>
      <c r="C10" s="5">
        <v>40916</v>
      </c>
      <c r="D10" s="3" t="s">
        <v>6</v>
      </c>
      <c r="E10" s="1" t="s">
        <v>8</v>
      </c>
      <c r="F10" s="1" t="s">
        <v>7</v>
      </c>
    </row>
    <row r="11" spans="2:6" x14ac:dyDescent="0.25">
      <c r="B11" s="1" t="s">
        <v>46</v>
      </c>
      <c r="C11" s="5">
        <v>40917</v>
      </c>
      <c r="D11" s="3" t="s">
        <v>3</v>
      </c>
      <c r="E11" s="1" t="s">
        <v>5</v>
      </c>
      <c r="F11" s="1" t="s">
        <v>4</v>
      </c>
    </row>
    <row r="12" spans="2:6" x14ac:dyDescent="0.25">
      <c r="B12" s="1" t="s">
        <v>47</v>
      </c>
      <c r="C12" s="5">
        <v>40918</v>
      </c>
      <c r="D12" s="3" t="s">
        <v>0</v>
      </c>
      <c r="E12" s="1" t="s">
        <v>2</v>
      </c>
      <c r="F12" s="1" t="s">
        <v>1</v>
      </c>
    </row>
    <row r="14" spans="2:6" x14ac:dyDescent="0.25">
      <c r="C14" s="14" t="s">
        <v>52</v>
      </c>
      <c r="D14" s="6" t="s">
        <v>20</v>
      </c>
    </row>
    <row r="15" spans="2:6" x14ac:dyDescent="0.25">
      <c r="C15" s="14" t="s">
        <v>35</v>
      </c>
      <c r="D15" s="6" t="str">
        <f>INDEX(Table4[Item],MATCH(D14,Table4[First Name],0))</f>
        <v>D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"/>
  <sheetViews>
    <sheetView showGridLines="0" workbookViewId="0">
      <selection activeCell="B14" sqref="B14"/>
    </sheetView>
  </sheetViews>
  <sheetFormatPr defaultRowHeight="15" x14ac:dyDescent="0.25"/>
  <cols>
    <col min="1" max="1" width="10" style="1" customWidth="1"/>
    <col min="2" max="2" width="16.42578125" style="1" bestFit="1" customWidth="1"/>
    <col min="3" max="3" width="22.85546875" style="1" customWidth="1"/>
    <col min="4" max="4" width="15" style="1" customWidth="1"/>
    <col min="5" max="5" width="13.28515625" style="1" customWidth="1"/>
  </cols>
  <sheetData>
    <row r="1" spans="1:5" x14ac:dyDescent="0.25">
      <c r="A1" s="16" t="s">
        <v>53</v>
      </c>
      <c r="B1" s="16"/>
      <c r="C1" s="16"/>
      <c r="D1" s="16"/>
      <c r="E1" s="16"/>
    </row>
    <row r="2" spans="1:5" x14ac:dyDescent="0.25">
      <c r="A2" s="2" t="s">
        <v>33</v>
      </c>
      <c r="B2" s="2" t="s">
        <v>51</v>
      </c>
      <c r="C2" s="2" t="s">
        <v>30</v>
      </c>
      <c r="D2" s="2" t="s">
        <v>32</v>
      </c>
      <c r="E2" s="2" t="s">
        <v>31</v>
      </c>
    </row>
    <row r="3" spans="1:5" x14ac:dyDescent="0.25">
      <c r="A3" s="1" t="s">
        <v>42</v>
      </c>
      <c r="B3" s="5">
        <f ca="1">INDEX(Table4[],MATCH('Match Index - get records'!$A3,INDIRECT("Table4[Item]"),0),COLUMN(B2))</f>
        <v>40909</v>
      </c>
      <c r="C3" s="1" t="str">
        <f ca="1">INDEX(Table4[],MATCH('Match Index - get records'!$A3,INDIRECT("Table4[Item]"),0),COLUMN(C2))</f>
        <v>Atlantic Corporation</v>
      </c>
      <c r="D3" s="1" t="str">
        <f ca="1">INDEX(Table4[],MATCH('Match Index - get records'!$A3,INDIRECT("Table4[Item]"),0),COLUMN(D2))</f>
        <v>Birdie</v>
      </c>
      <c r="E3" s="1" t="str">
        <f ca="1">INDEX(Table4[],MATCH('Match Index - get records'!$A3,INDIRECT("Table4[Item]"),0),COLUMN(E2))</f>
        <v>Schneider</v>
      </c>
    </row>
    <row r="4" spans="1:5" x14ac:dyDescent="0.25">
      <c r="A4" s="1" t="s">
        <v>43</v>
      </c>
      <c r="B4" s="5">
        <f ca="1">INDEX(Table4[],MATCH('Match Index - get records'!$A4,INDIRECT("Table4[Item]"),0),COLUMN(B3))</f>
        <v>40910</v>
      </c>
      <c r="C4" s="1" t="str">
        <f ca="1">INDEX(Table4[],MATCH('Match Index - get records'!$A4,INDIRECT("Table4[Item]"),0),COLUMN(C3))</f>
        <v>Uplink Corporation</v>
      </c>
      <c r="D4" s="1" t="str">
        <f ca="1">INDEX(Table4[],MATCH('Match Index - get records'!$A4,INDIRECT("Table4[Item]"),0),COLUMN(D3))</f>
        <v>Amshula</v>
      </c>
      <c r="E4" s="1" t="str">
        <f ca="1">INDEX(Table4[],MATCH('Match Index - get records'!$A4,INDIRECT("Table4[Item]"),0),COLUMN(E3))</f>
        <v>Canty</v>
      </c>
    </row>
    <row r="5" spans="1:5" x14ac:dyDescent="0.25">
      <c r="A5" s="1" t="s">
        <v>44</v>
      </c>
      <c r="B5" s="5">
        <f ca="1">INDEX(Table4[],MATCH('Match Index - get records'!$A5,INDIRECT("Table4[Item]"),0),COLUMN(B4))</f>
        <v>40911</v>
      </c>
      <c r="C5" s="1" t="str">
        <f ca="1">INDEX(Table4[],MATCH('Match Index - get records'!$A5,INDIRECT("Table4[Item]"),0),COLUMN(C4))</f>
        <v>Omni Consumer Products</v>
      </c>
      <c r="D5" s="1" t="str">
        <f ca="1">INDEX(Table4[],MATCH('Match Index - get records'!$A5,INDIRECT("Table4[Item]"),0),COLUMN(D4))</f>
        <v>Jaycee</v>
      </c>
      <c r="E5" s="1" t="str">
        <f ca="1">INDEX(Table4[],MATCH('Match Index - get records'!$A5,INDIRECT("Table4[Item]"),0),COLUMN(E4))</f>
        <v>Martin</v>
      </c>
    </row>
    <row r="6" spans="1:5" x14ac:dyDescent="0.25">
      <c r="A6" s="1" t="s">
        <v>45</v>
      </c>
      <c r="B6" s="5">
        <f ca="1">INDEX(Table4[],MATCH('Match Index - get records'!$A6,INDIRECT("Table4[Item]"),0),COLUMN(B5))</f>
        <v>40912</v>
      </c>
      <c r="C6" s="1" t="str">
        <f ca="1">INDEX(Table4[],MATCH('Match Index - get records'!$A6,INDIRECT("Table4[Item]"),0),COLUMN(C5))</f>
        <v>Galaxy Corp</v>
      </c>
      <c r="D6" s="1" t="str">
        <f ca="1">INDEX(Table4[],MATCH('Match Index - get records'!$A6,INDIRECT("Table4[Item]"),0),COLUMN(D5))</f>
        <v>Tracy</v>
      </c>
      <c r="E6" s="1" t="str">
        <f ca="1">INDEX(Table4[],MATCH('Match Index - get records'!$A6,INDIRECT("Table4[Item]"),0),COLUMN(E5))</f>
        <v>Tuck</v>
      </c>
    </row>
    <row r="7" spans="1:5" x14ac:dyDescent="0.25">
      <c r="A7" s="1" t="s">
        <v>46</v>
      </c>
      <c r="B7" s="5">
        <f ca="1">INDEX(Table4[],MATCH('Match Index - get records'!$A7,INDIRECT("Table4[Item]"),0),COLUMN(B6))</f>
        <v>40917</v>
      </c>
      <c r="C7" s="1" t="str">
        <f ca="1">INDEX(Table4[],MATCH('Match Index - get records'!$A7,INDIRECT("Table4[Item]"),0),COLUMN(C6))</f>
        <v>Western Gas &amp; Electric</v>
      </c>
      <c r="D7" s="1" t="str">
        <f ca="1">INDEX(Table4[],MATCH('Match Index - get records'!$A7,INDIRECT("Table4[Item]"),0),COLUMN(D6))</f>
        <v>Allayna</v>
      </c>
      <c r="E7" s="1" t="str">
        <f ca="1">INDEX(Table4[],MATCH('Match Index - get records'!$A7,INDIRECT("Table4[Item]"),0),COLUMN(E6))</f>
        <v>Egan</v>
      </c>
    </row>
    <row r="8" spans="1:5" x14ac:dyDescent="0.25">
      <c r="A8" s="1" t="s">
        <v>47</v>
      </c>
      <c r="B8" s="5">
        <f ca="1">INDEX(Table4[],MATCH('Match Index - get records'!$A8,INDIRECT("Table4[Item]"),0),COLUMN(B7))</f>
        <v>40918</v>
      </c>
      <c r="C8" s="1" t="str">
        <f ca="1">INDEX(Table4[],MATCH('Match Index - get records'!$A8,INDIRECT("Table4[Item]"),0),COLUMN(C7))</f>
        <v>Trans United Airways</v>
      </c>
      <c r="D8" s="1" t="str">
        <f ca="1">INDEX(Table4[],MATCH('Match Index - get records'!$A8,INDIRECT("Table4[Item]"),0),COLUMN(D7))</f>
        <v>Ervin</v>
      </c>
      <c r="E8" s="1" t="str">
        <f ca="1">INDEX(Table4[],MATCH('Match Index - get records'!$A8,INDIRECT("Table4[Item]"),0),COLUMN(E7))</f>
        <v>Hennessey</v>
      </c>
    </row>
    <row r="11" spans="1:5" x14ac:dyDescent="0.25">
      <c r="A11" s="16" t="s">
        <v>54</v>
      </c>
      <c r="B11" s="16"/>
      <c r="C11" s="16"/>
      <c r="D11" s="16"/>
      <c r="E11" s="16"/>
    </row>
    <row r="12" spans="1:5" x14ac:dyDescent="0.25">
      <c r="A12" s="2" t="s">
        <v>33</v>
      </c>
      <c r="B12" s="2" t="s">
        <v>34</v>
      </c>
      <c r="C12" s="2" t="s">
        <v>30</v>
      </c>
      <c r="D12" s="2" t="s">
        <v>32</v>
      </c>
      <c r="E12" s="2" t="s">
        <v>31</v>
      </c>
    </row>
    <row r="13" spans="1:5" x14ac:dyDescent="0.25">
      <c r="A13" s="1" t="s">
        <v>42</v>
      </c>
      <c r="B13" s="5" t="str">
        <f>INDEX(Vlookup!$B$3:$F$12,MATCH('Match Index - get records'!$A13,Vlookup!$B$3:$B$12,0),COLUMN(B12))</f>
        <v>Australia</v>
      </c>
      <c r="C13" s="1" t="str">
        <f ca="1">INDEX(Table4[],MATCH('Match Index - get records'!$A13,INDIRECT("Table4[Item]"),0),COLUMN(C12))</f>
        <v>Atlantic Corporation</v>
      </c>
      <c r="D13" s="1" t="str">
        <f ca="1">INDEX(Table4[],MATCH('Match Index - get records'!$A13,INDIRECT("Table4[Item]"),0),COLUMN(D12))</f>
        <v>Birdie</v>
      </c>
      <c r="E13" s="1" t="str">
        <f ca="1">INDEX(Table4[],MATCH('Match Index - get records'!$A13,INDIRECT("Table4[Item]"),0),COLUMN(E12))</f>
        <v>Schneider</v>
      </c>
    </row>
    <row r="14" spans="1:5" x14ac:dyDescent="0.25">
      <c r="A14" s="1" t="s">
        <v>43</v>
      </c>
    </row>
    <row r="15" spans="1:5" x14ac:dyDescent="0.25">
      <c r="A15" s="1" t="s">
        <v>44</v>
      </c>
    </row>
    <row r="16" spans="1:5" x14ac:dyDescent="0.25">
      <c r="A16" s="1" t="s">
        <v>45</v>
      </c>
    </row>
    <row r="17" spans="1:1" x14ac:dyDescent="0.25">
      <c r="A17" s="1" t="s">
        <v>46</v>
      </c>
    </row>
    <row r="18" spans="1:1" x14ac:dyDescent="0.25">
      <c r="A18" s="1" t="s">
        <v>47</v>
      </c>
    </row>
  </sheetData>
  <mergeCells count="2">
    <mergeCell ref="A1:E1"/>
    <mergeCell ref="A11:E11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Vlookup</vt:lpstr>
      <vt:lpstr>Vlookup - condition AND logic</vt:lpstr>
      <vt:lpstr>Vlookup - condition OR logic</vt:lpstr>
      <vt:lpstr>Vlookup - conditions OR logic</vt:lpstr>
      <vt:lpstr>Vlookup - multiple lookup</vt:lpstr>
      <vt:lpstr>Vlookup - concatenate</vt:lpstr>
      <vt:lpstr>Vlookup across multiple columns</vt:lpstr>
      <vt:lpstr>1</vt:lpstr>
      <vt:lpstr>Vlookup - table</vt:lpstr>
      <vt:lpstr>Vlookup - Drop down list</vt:lpstr>
      <vt:lpstr>Vlookup - two conditions</vt:lpstr>
      <vt:lpstr>Match Index</vt:lpstr>
      <vt:lpstr>Match Index - get records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2012-10-29T09:26:05Z</dcterms:created>
  <dcterms:modified xsi:type="dcterms:W3CDTF">2019-10-23T11:19:57Z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9c638583-d919-452b-9472-e464fcbd8561</vt:lpwstr>
  </property>
</Properties>
</file>