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oscar\Excelforum\"/>
    </mc:Choice>
  </mc:AlternateContent>
  <xr:revisionPtr revIDLastSave="0" documentId="13_ncr:1_{C1E31AA9-56CD-43B7-9B9F-7E6611EC2B9A}" xr6:coauthVersionLast="47" xr6:coauthVersionMax="47" xr10:uidLastSave="{00000000-0000-0000-0000-000000000000}"/>
  <bookViews>
    <workbookView xWindow="-120" yWindow="-120" windowWidth="29040" windowHeight="17520" xr2:uid="{2B86C00F-302B-4339-995D-C5B66D12670F}"/>
  </bookViews>
  <sheets>
    <sheet name="Reverse" sheetId="46" r:id="rId1"/>
    <sheet name="Insert rnd chrs" sheetId="57" r:id="rId2"/>
    <sheet name="Numbers" sheetId="47" r:id="rId3"/>
    <sheet name="Random alphabet" sheetId="54" r:id="rId4"/>
    <sheet name="HEX" sheetId="41" r:id="rId5"/>
    <sheet name="ASCII" sheetId="42" r:id="rId6"/>
    <sheet name="Base64" sheetId="49" r:id="rId7"/>
    <sheet name="Caesar" sheetId="2" r:id="rId8"/>
    <sheet name="Atbash" sheetId="27" r:id="rId9"/>
    <sheet name="Trithemius" sheetId="9" r:id="rId10"/>
    <sheet name="Transposition" sheetId="4" r:id="rId11"/>
    <sheet name="Column transposition" sheetId="34" r:id="rId12"/>
    <sheet name="Double transposition" sheetId="38" r:id="rId13"/>
    <sheet name="Substitution" sheetId="10" r:id="rId14"/>
    <sheet name="Tabula recta" sheetId="5" r:id="rId15"/>
    <sheet name="Vigenere" sheetId="3" r:id="rId16"/>
    <sheet name="Running key" sheetId="44" r:id="rId17"/>
    <sheet name="One time pad" sheetId="48" r:id="rId18"/>
    <sheet name="Autokey" sheetId="45" r:id="rId19"/>
    <sheet name="Homophonic substituiton (1)" sheetId="43" r:id="rId20"/>
    <sheet name="Homophonic substituiton (2)" sheetId="40" r:id="rId21"/>
    <sheet name="XOR" sheetId="29" r:id="rId22"/>
    <sheet name="Four-square" sheetId="8" r:id="rId23"/>
    <sheet name="Straddling checkerboard" sheetId="31" r:id="rId24"/>
    <sheet name="ADFGVX cipher" sheetId="55" r:id="rId25"/>
    <sheet name="Polybius square" sheetId="11" r:id="rId26"/>
    <sheet name="Nihilist" sheetId="60" r:id="rId27"/>
    <sheet name="Playfair" sheetId="50" r:id="rId28"/>
    <sheet name="Bifid" sheetId="12" r:id="rId29"/>
    <sheet name="Trifid" sheetId="13" r:id="rId30"/>
    <sheet name="Hill cipher" sheetId="14" r:id="rId31"/>
    <sheet name="Skipjack" sheetId="20" r:id="rId32"/>
    <sheet name="Frequency" sheetId="1" r:id="rId33"/>
    <sheet name="Fractionation" sheetId="51" r:id="rId34"/>
    <sheet name="Diffusion" sheetId="52" r:id="rId35"/>
    <sheet name="Confusion" sheetId="53" r:id="rId36"/>
    <sheet name="Chi test" sheetId="56" r:id="rId37"/>
    <sheet name="n-grams" sheetId="59" r:id="rId3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3" l="1" a="1"/>
  <c r="C4" i="3" s="1"/>
  <c r="G40" i="3" a="1"/>
  <c r="G40" i="3" s="1"/>
  <c r="G39" i="3" a="1"/>
  <c r="G39" i="3" s="1"/>
  <c r="G33" i="3" a="1"/>
  <c r="G33" i="3" s="1"/>
  <c r="Q34" i="3"/>
  <c r="Q36" i="3" s="1"/>
  <c r="Q37" i="3" s="1"/>
  <c r="C3" i="49" a="1"/>
  <c r="C3" i="49" s="1"/>
  <c r="G10" i="49" a="1"/>
  <c r="G10" i="49" s="1"/>
  <c r="G9" i="49" a="1"/>
  <c r="G9" i="49" s="1"/>
  <c r="F13" i="49" a="1"/>
  <c r="F13" i="49" s="1"/>
  <c r="E13" i="49" a="1"/>
  <c r="E13" i="49" s="1"/>
  <c r="D13" i="49" a="1"/>
  <c r="D13" i="49" s="1"/>
  <c r="AT3" i="49"/>
  <c r="AT4" i="49" s="1"/>
  <c r="AQ3" i="49" a="1"/>
  <c r="AQ3" i="49" s="1"/>
  <c r="AR3" i="49" s="1" a="1"/>
  <c r="AR3" i="49" s="1"/>
  <c r="AS3" i="49" s="1" a="1"/>
  <c r="AS3" i="49" s="1"/>
  <c r="G6" i="49" a="1"/>
  <c r="G6" i="49" s="1"/>
  <c r="C13" i="49" a="1"/>
  <c r="C13" i="49" s="1"/>
  <c r="G5" i="49" a="1"/>
  <c r="G5" i="49" s="1"/>
  <c r="B35" i="49" a="1"/>
  <c r="B35" i="49" s="1"/>
  <c r="B13" i="49" a="1"/>
  <c r="B13" i="49" s="1"/>
  <c r="C3" i="12" a="1"/>
  <c r="C3" i="12" s="1"/>
  <c r="C4" i="60" a="1"/>
  <c r="C4" i="60" s="1"/>
  <c r="C6" i="60" s="1"/>
  <c r="C8" i="60" s="1" a="1"/>
  <c r="C8" i="60" s="1"/>
  <c r="F3" i="60" a="1"/>
  <c r="F3" i="60" s="1"/>
  <c r="G6" i="60" a="1"/>
  <c r="G6" i="60" s="1"/>
  <c r="R17" i="60" a="1"/>
  <c r="R17" i="60" s="1"/>
  <c r="P17" i="60" a="1"/>
  <c r="P17" i="60" s="1"/>
  <c r="O17" i="60" a="1"/>
  <c r="O17" i="60" s="1"/>
  <c r="N17" i="60" a="1"/>
  <c r="Q26" i="60" s="1"/>
  <c r="M17" i="60" a="1"/>
  <c r="M17" i="60" s="1"/>
  <c r="T15" i="60" a="1"/>
  <c r="T15" i="60" s="1"/>
  <c r="G14" i="60" a="1"/>
  <c r="G14" i="60" s="1"/>
  <c r="G20" i="60" s="1" a="1"/>
  <c r="G20" i="60" s="1"/>
  <c r="C3" i="31" a="1"/>
  <c r="C3" i="31" s="1"/>
  <c r="D14" i="31" s="1" a="1"/>
  <c r="D14" i="31" s="1"/>
  <c r="B11" i="31" a="1"/>
  <c r="B11" i="31" s="1"/>
  <c r="C7" i="31" s="1" a="1"/>
  <c r="C7" i="31" s="1"/>
  <c r="U8" i="31" a="1"/>
  <c r="U8" i="31" s="1"/>
  <c r="T8" i="31" a="1"/>
  <c r="T8" i="31" s="1"/>
  <c r="Q3" i="31" a="1"/>
  <c r="Q3" i="31" s="1"/>
  <c r="S8" i="31" a="1"/>
  <c r="S8" i="31" s="1"/>
  <c r="R8" i="31" a="1"/>
  <c r="R8" i="31" s="1"/>
  <c r="B9" i="31"/>
  <c r="Q8" i="31" a="1"/>
  <c r="Q8" i="31" s="1"/>
  <c r="R34" i="3" l="1"/>
  <c r="R36" i="3" s="1"/>
  <c r="R37" i="3" s="1"/>
  <c r="S34" i="3"/>
  <c r="S36" i="3" s="1"/>
  <c r="S37" i="3" s="1"/>
  <c r="T34" i="3"/>
  <c r="T36" i="3" s="1"/>
  <c r="T37" i="3" s="1"/>
  <c r="U34" i="3"/>
  <c r="U36" i="3" s="1"/>
  <c r="U37" i="3" s="1"/>
  <c r="Q20" i="60"/>
  <c r="Q21" i="60"/>
  <c r="Q22" i="60"/>
  <c r="Q23" i="60"/>
  <c r="N17" i="60"/>
  <c r="Q17" i="60" s="1"/>
  <c r="Q18" i="60"/>
  <c r="Q24" i="60"/>
  <c r="Q19" i="60"/>
  <c r="Q25" i="60"/>
  <c r="G26" i="60" a="1"/>
  <c r="G26" i="60" s="1"/>
  <c r="C14" i="31" a="1"/>
  <c r="C14" i="31" s="1"/>
  <c r="B12" i="31" a="1"/>
  <c r="B12" i="31" s="1"/>
  <c r="B14" i="31" a="1"/>
  <c r="B14" i="31" s="1"/>
  <c r="X8" i="31" a="1"/>
  <c r="X8" i="31" s="1"/>
  <c r="Y8" i="31" a="1"/>
  <c r="Y8" i="31" s="1"/>
  <c r="Z8" i="31" a="1"/>
  <c r="Z8" i="31" s="1"/>
  <c r="I9" i="31" a="1"/>
  <c r="I9" i="31" s="1"/>
  <c r="C6" i="31"/>
  <c r="S3" i="55"/>
  <c r="R6" i="55" a="1"/>
  <c r="R6" i="55" s="1"/>
  <c r="AE11" i="43" l="1"/>
  <c r="G31" i="3" a="1"/>
  <c r="L3" i="34" a="1"/>
  <c r="L3" i="34" s="1"/>
  <c r="F3" i="34" a="1"/>
  <c r="F3" i="34" s="1"/>
  <c r="E2" i="4" a="1"/>
  <c r="E2" i="4" s="1"/>
  <c r="I5" i="27" a="1"/>
  <c r="I5" i="27" s="1"/>
  <c r="I3" i="27" a="1"/>
  <c r="I3" i="27" s="1"/>
  <c r="C6" i="1" a="1"/>
  <c r="C6" i="1" s="1"/>
  <c r="D6" i="1" s="1" a="1"/>
  <c r="E31" i="1" s="1"/>
  <c r="E32" i="1"/>
  <c r="E33" i="1"/>
  <c r="E34" i="1"/>
  <c r="E35" i="1"/>
  <c r="E36" i="1"/>
  <c r="E37" i="1"/>
  <c r="E38" i="1"/>
  <c r="E39" i="1"/>
  <c r="E40" i="1"/>
  <c r="E41" i="1"/>
  <c r="E42" i="1"/>
  <c r="E43" i="1"/>
  <c r="E44" i="1"/>
  <c r="E45" i="1"/>
  <c r="E46" i="1"/>
  <c r="E47" i="1"/>
  <c r="E48" i="1"/>
  <c r="E49" i="1"/>
  <c r="E50" i="1"/>
  <c r="E51" i="1"/>
  <c r="E52" i="1"/>
  <c r="E53" i="1"/>
  <c r="C6" i="5" a="1"/>
  <c r="C6" i="5" s="1"/>
  <c r="C7" i="5" a="1"/>
  <c r="C7" i="5" s="1"/>
  <c r="C8" i="5" a="1"/>
  <c r="C8" i="5" s="1"/>
  <c r="C9" i="5" a="1"/>
  <c r="C9" i="5" s="1"/>
  <c r="C10" i="5" a="1"/>
  <c r="C10" i="5" s="1"/>
  <c r="C11" i="5" a="1"/>
  <c r="C11" i="5" s="1"/>
  <c r="C12" i="5" a="1"/>
  <c r="C12" i="5" s="1"/>
  <c r="C13" i="5" a="1"/>
  <c r="C13" i="5" s="1"/>
  <c r="C14" i="5" a="1"/>
  <c r="C14" i="5" s="1"/>
  <c r="C15" i="5" a="1"/>
  <c r="C15" i="5" s="1"/>
  <c r="C16" i="5" a="1"/>
  <c r="C16" i="5" s="1"/>
  <c r="C17" i="5" a="1"/>
  <c r="C17" i="5" s="1"/>
  <c r="C18" i="5" a="1"/>
  <c r="C18" i="5" s="1"/>
  <c r="C19" i="5" a="1"/>
  <c r="C19" i="5" s="1"/>
  <c r="C20" i="5" a="1"/>
  <c r="C20" i="5" s="1"/>
  <c r="C21" i="5" a="1"/>
  <c r="C21" i="5" s="1"/>
  <c r="C22" i="5" a="1"/>
  <c r="C22" i="5" s="1"/>
  <c r="C23" i="5" a="1"/>
  <c r="C23" i="5" s="1"/>
  <c r="C24" i="5" a="1"/>
  <c r="C24" i="5" s="1"/>
  <c r="C25" i="5" a="1"/>
  <c r="C25" i="5" s="1"/>
  <c r="C26" i="5" a="1"/>
  <c r="C26" i="5" s="1"/>
  <c r="C27" i="5" a="1"/>
  <c r="C27" i="5" s="1"/>
  <c r="C28" i="5" a="1"/>
  <c r="C28" i="5" s="1"/>
  <c r="C29" i="5" a="1"/>
  <c r="C29" i="5" s="1"/>
  <c r="C30" i="5" a="1"/>
  <c r="C30" i="5" s="1"/>
  <c r="C5" i="5" a="1"/>
  <c r="C5" i="5" s="1"/>
  <c r="C10" i="8" a="1"/>
  <c r="C10" i="8" s="1"/>
  <c r="AE22" i="8" a="1"/>
  <c r="AE22" i="8" s="1"/>
  <c r="V22" i="8" a="1"/>
  <c r="V22" i="8" s="1"/>
  <c r="U22" i="8" a="1"/>
  <c r="U22" i="8" s="1"/>
  <c r="C5" i="8" a="1"/>
  <c r="C5" i="8" s="1"/>
  <c r="C7" i="8" s="1"/>
  <c r="AD22" i="8" s="1" a="1"/>
  <c r="AD22" i="8" s="1"/>
  <c r="L17" i="8" a="1"/>
  <c r="L17" i="8" s="1"/>
  <c r="P22" i="8" a="1"/>
  <c r="P22" i="8" s="1"/>
  <c r="O22" i="8" a="1"/>
  <c r="O22" i="8" s="1"/>
  <c r="N22" i="8" a="1"/>
  <c r="N22" i="8" s="1"/>
  <c r="L22" i="8" a="1"/>
  <c r="L22" i="8" s="1"/>
  <c r="K22" i="8" a="1"/>
  <c r="K22" i="8" s="1"/>
  <c r="J22" i="8" a="1"/>
  <c r="J22" i="8" s="1"/>
  <c r="T2" i="8" a="1"/>
  <c r="T2" i="8" s="1"/>
  <c r="H22" i="8" a="1"/>
  <c r="H22" i="8" s="1"/>
  <c r="G22" i="8" a="1"/>
  <c r="G22" i="8" s="1"/>
  <c r="C22" i="8" a="1"/>
  <c r="C22" i="8" s="1"/>
  <c r="F18" i="8"/>
  <c r="E22" i="8" a="1"/>
  <c r="E22" i="8" s="1"/>
  <c r="C9" i="8"/>
  <c r="C8" i="8"/>
  <c r="C4" i="41" a="1"/>
  <c r="C4" i="41" s="1"/>
  <c r="C7" i="41" s="1" a="1"/>
  <c r="C7" i="41" s="1"/>
  <c r="B6" i="54" a="1"/>
  <c r="B6" i="54" s="1"/>
  <c r="Q20" i="57" a="1"/>
  <c r="Q20" i="57" s="1"/>
  <c r="E24" i="57"/>
  <c r="E25" i="57"/>
  <c r="E32" i="57"/>
  <c r="E34" i="57"/>
  <c r="E21" i="57"/>
  <c r="E20" i="57"/>
  <c r="F20" i="57" a="1"/>
  <c r="F20" i="57" s="1"/>
  <c r="G20" i="57" a="1"/>
  <c r="G20" i="57" s="1"/>
  <c r="D20" i="57" a="1"/>
  <c r="D20" i="57" s="1"/>
  <c r="E29" i="57" s="1"/>
  <c r="C20" i="57" a="1"/>
  <c r="C20" i="57" s="1"/>
  <c r="B20" i="57" a="1"/>
  <c r="B20" i="57" s="1"/>
  <c r="D15" i="57"/>
  <c r="D16" i="57"/>
  <c r="C5" i="57" a="1"/>
  <c r="C5" i="57" s="1"/>
  <c r="C23" i="46" a="1"/>
  <c r="C23" i="46" s="1"/>
  <c r="R15" i="55" a="1"/>
  <c r="R15" i="55" s="1"/>
  <c r="P15" i="55" a="1"/>
  <c r="P15" i="55" s="1"/>
  <c r="O15" i="55" a="1"/>
  <c r="O15" i="55" s="1"/>
  <c r="N15" i="55" a="1"/>
  <c r="Q19" i="55" s="1"/>
  <c r="M15" i="55" a="1"/>
  <c r="M15" i="55" s="1"/>
  <c r="G13" i="55" a="1"/>
  <c r="G13" i="55" s="1"/>
  <c r="C3" i="55" a="1"/>
  <c r="C3" i="55" s="1"/>
  <c r="C5" i="55" s="1"/>
  <c r="L18" i="29" a="1"/>
  <c r="L18" i="29" s="1"/>
  <c r="K18" i="29" a="1"/>
  <c r="K18" i="29" s="1"/>
  <c r="H5" i="12" a="1"/>
  <c r="H5" i="12" s="1"/>
  <c r="C3" i="50" a="1"/>
  <c r="C3" i="50" s="1"/>
  <c r="G34" i="3" l="1"/>
  <c r="G36" i="3" s="1"/>
  <c r="G37" i="3" s="1"/>
  <c r="O34" i="3"/>
  <c r="O36" i="3" s="1"/>
  <c r="O37" i="3" s="1"/>
  <c r="N34" i="3"/>
  <c r="N36" i="3" s="1"/>
  <c r="N37" i="3" s="1"/>
  <c r="M34" i="3"/>
  <c r="M36" i="3" s="1"/>
  <c r="M37" i="3" s="1"/>
  <c r="L34" i="3"/>
  <c r="L36" i="3" s="1"/>
  <c r="L37" i="3" s="1"/>
  <c r="P34" i="3"/>
  <c r="P36" i="3" s="1"/>
  <c r="P37" i="3" s="1"/>
  <c r="K34" i="3"/>
  <c r="K36" i="3" s="1"/>
  <c r="K37" i="3" s="1"/>
  <c r="J34" i="3"/>
  <c r="J36" i="3" s="1"/>
  <c r="J37" i="3" s="1"/>
  <c r="I34" i="3"/>
  <c r="I36" i="3" s="1"/>
  <c r="I37" i="3" s="1"/>
  <c r="H34" i="3"/>
  <c r="H36" i="3" s="1"/>
  <c r="H37" i="3" s="1"/>
  <c r="G31" i="3"/>
  <c r="G32" i="3" s="1"/>
  <c r="P32" i="3"/>
  <c r="H32" i="3"/>
  <c r="I32" i="3"/>
  <c r="Q32" i="3"/>
  <c r="J32" i="3"/>
  <c r="R32" i="3"/>
  <c r="K32" i="3"/>
  <c r="S32" i="3"/>
  <c r="L32" i="3"/>
  <c r="T32" i="3"/>
  <c r="M32" i="3"/>
  <c r="U32" i="3"/>
  <c r="N32" i="3"/>
  <c r="O32" i="3"/>
  <c r="E33" i="57"/>
  <c r="Y22" i="8" a="1"/>
  <c r="Y22" i="8" s="1"/>
  <c r="X22" i="8" a="1"/>
  <c r="X22" i="8" s="1"/>
  <c r="Z22" i="8" a="1"/>
  <c r="Z22" i="8" s="1"/>
  <c r="AB22" i="8" a="1"/>
  <c r="AB22" i="8" s="1"/>
  <c r="E27" i="57"/>
  <c r="L16" i="8"/>
  <c r="AC22" i="8" a="1"/>
  <c r="AC22" i="8" s="1"/>
  <c r="E28" i="57"/>
  <c r="E26" i="57"/>
  <c r="T22" i="8" a="1"/>
  <c r="T22" i="8" s="1"/>
  <c r="C5" i="12"/>
  <c r="D6" i="1"/>
  <c r="E6" i="1" s="1"/>
  <c r="E7" i="1"/>
  <c r="E15" i="1"/>
  <c r="E23" i="1"/>
  <c r="E10" i="1"/>
  <c r="E18" i="1"/>
  <c r="E26" i="1"/>
  <c r="E19" i="1"/>
  <c r="E8" i="1"/>
  <c r="E16" i="1"/>
  <c r="E24" i="1"/>
  <c r="E9" i="1"/>
  <c r="E17" i="1"/>
  <c r="E25" i="1"/>
  <c r="E12" i="1"/>
  <c r="E20" i="1"/>
  <c r="E28" i="1"/>
  <c r="E13" i="1"/>
  <c r="E21" i="1"/>
  <c r="E29" i="1"/>
  <c r="E11" i="1"/>
  <c r="E27" i="1"/>
  <c r="E14" i="1"/>
  <c r="E22" i="1"/>
  <c r="E30" i="1"/>
  <c r="E31" i="57"/>
  <c r="E23" i="57"/>
  <c r="E30" i="57"/>
  <c r="E22" i="57"/>
  <c r="C8" i="57"/>
  <c r="C10" i="57" s="1" a="1"/>
  <c r="C10" i="57" s="1"/>
  <c r="V13" i="55" a="1"/>
  <c r="V13" i="55" s="1"/>
  <c r="C6" i="55" a="1"/>
  <c r="C6" i="55" s="1"/>
  <c r="T13" i="55" a="1"/>
  <c r="T13" i="55" s="1"/>
  <c r="U13" i="55" a="1"/>
  <c r="U13" i="55" s="1"/>
  <c r="G19" i="55" a="1"/>
  <c r="G19" i="55" s="1"/>
  <c r="G25" i="55" a="1"/>
  <c r="G25" i="55" s="1"/>
  <c r="Q20" i="55"/>
  <c r="Q21" i="55"/>
  <c r="N15" i="55"/>
  <c r="Q15" i="55" s="1"/>
  <c r="Q16" i="55"/>
  <c r="Q22" i="55"/>
  <c r="Q17" i="55"/>
  <c r="Q23" i="55"/>
  <c r="Q18" i="55"/>
  <c r="Q24" i="55"/>
  <c r="Q19" i="50"/>
  <c r="R15" i="50" a="1"/>
  <c r="R15" i="50" s="1"/>
  <c r="P15" i="50" a="1"/>
  <c r="P15" i="50" s="1"/>
  <c r="O15" i="50" a="1"/>
  <c r="O15" i="50" s="1"/>
  <c r="N15" i="50" a="1"/>
  <c r="Q24" i="50" s="1"/>
  <c r="M15" i="50" a="1"/>
  <c r="M15" i="50" s="1"/>
  <c r="G13" i="50" a="1"/>
  <c r="G13" i="50" s="1"/>
  <c r="C5" i="50"/>
  <c r="C6" i="11" a="1"/>
  <c r="C6" i="11" s="1"/>
  <c r="T13" i="11" a="1"/>
  <c r="T13" i="11" s="1"/>
  <c r="C3" i="11" a="1"/>
  <c r="C3" i="11" s="1"/>
  <c r="C5" i="11" s="1"/>
  <c r="O15" i="11" a="1"/>
  <c r="O15" i="11" s="1"/>
  <c r="P15" i="11" a="1"/>
  <c r="P15" i="11" s="1"/>
  <c r="R15" i="11" a="1"/>
  <c r="R15" i="11" s="1"/>
  <c r="G19" i="11" a="1"/>
  <c r="G19" i="11" s="1"/>
  <c r="G13" i="11" a="1"/>
  <c r="G13" i="11" s="1"/>
  <c r="G25" i="11" s="1" a="1"/>
  <c r="G25" i="11" s="1"/>
  <c r="N15" i="11" a="1"/>
  <c r="N15" i="11" s="1"/>
  <c r="Q15" i="11" s="1"/>
  <c r="M15" i="11" a="1"/>
  <c r="M15" i="11" s="1"/>
  <c r="C5" i="49"/>
  <c r="J9" i="49" a="1"/>
  <c r="J9" i="49" s="1"/>
  <c r="Q5" i="49" a="1"/>
  <c r="Q5" i="49" s="1"/>
  <c r="N6" i="49" a="1"/>
  <c r="N6" i="49" s="1"/>
  <c r="K4" i="49" a="1"/>
  <c r="K4" i="49" s="1"/>
  <c r="P5" i="49" s="1" a="1"/>
  <c r="P5" i="49" s="1"/>
  <c r="L4" i="49"/>
  <c r="C3" i="29"/>
  <c r="G11" i="48" a="1"/>
  <c r="G11" i="48" s="1"/>
  <c r="J11" i="48" a="1"/>
  <c r="J11" i="48" s="1"/>
  <c r="I11" i="48" a="1"/>
  <c r="I11" i="48" s="1"/>
  <c r="O4" i="48" a="1"/>
  <c r="O4" i="48" s="1"/>
  <c r="I3" i="48"/>
  <c r="C5" i="41"/>
  <c r="C6" i="41" s="1" a="1"/>
  <c r="C6" i="41" s="1"/>
  <c r="C4" i="45"/>
  <c r="D4" i="47" a="1"/>
  <c r="D4" i="47" s="1"/>
  <c r="D6" i="47" s="1"/>
  <c r="D7" i="47" s="1" a="1"/>
  <c r="D7" i="47" s="1"/>
  <c r="C4" i="46" a="1"/>
  <c r="C4" i="46" s="1"/>
  <c r="C7" i="46" s="1"/>
  <c r="C8" i="46" s="1" a="1"/>
  <c r="C8" i="46" s="1"/>
  <c r="C3" i="9" a="1"/>
  <c r="C3" i="9" s="1"/>
  <c r="C4" i="2" a="1"/>
  <c r="C4" i="2" s="1"/>
  <c r="S5" i="9" a="1"/>
  <c r="S5" i="9" s="1"/>
  <c r="R5" i="9" a="1"/>
  <c r="R5" i="9" s="1"/>
  <c r="Q5" i="9" a="1"/>
  <c r="Q5" i="9" s="1"/>
  <c r="P5" i="9" a="1"/>
  <c r="P5" i="9" s="1"/>
  <c r="O5" i="9" a="1"/>
  <c r="O5" i="9" s="1"/>
  <c r="N5" i="9" a="1"/>
  <c r="N5" i="9" s="1"/>
  <c r="C9" i="44"/>
  <c r="C5" i="44"/>
  <c r="C3" i="44"/>
  <c r="J9" i="45" a="1"/>
  <c r="J9" i="45" s="1"/>
  <c r="I9" i="45" a="1"/>
  <c r="I9" i="45" s="1"/>
  <c r="O4" i="45" a="1"/>
  <c r="O4" i="45" s="1"/>
  <c r="I3" i="45"/>
  <c r="S11" i="44" a="1"/>
  <c r="S11" i="44" s="1"/>
  <c r="R11" i="44" a="1"/>
  <c r="R11" i="44" s="1"/>
  <c r="P11" i="44" a="1"/>
  <c r="P11" i="44" s="1"/>
  <c r="O11" i="44" a="1"/>
  <c r="O11" i="44" s="1"/>
  <c r="M11" i="44" a="1"/>
  <c r="M11" i="44" s="1"/>
  <c r="L11" i="44" a="1"/>
  <c r="L11" i="44" s="1"/>
  <c r="K11" i="44" a="1"/>
  <c r="K11" i="44" s="1"/>
  <c r="J11" i="44" a="1"/>
  <c r="J11" i="44" s="1"/>
  <c r="I11" i="44" a="1"/>
  <c r="I11" i="44" s="1"/>
  <c r="C6" i="44" a="1"/>
  <c r="C6" i="44" s="1"/>
  <c r="C10" i="44" s="1"/>
  <c r="C11" i="44" s="1" a="1"/>
  <c r="C11" i="44" s="1"/>
  <c r="O4" i="44" a="1"/>
  <c r="O4" i="44" s="1"/>
  <c r="I3" i="44"/>
  <c r="C6" i="3"/>
  <c r="C8" i="3" s="1" a="1"/>
  <c r="C8" i="3" s="1"/>
  <c r="S11" i="3" a="1"/>
  <c r="S11" i="3" s="1"/>
  <c r="R11" i="3" a="1"/>
  <c r="R11" i="3" s="1"/>
  <c r="O4" i="3" a="1"/>
  <c r="O4" i="3" s="1"/>
  <c r="M11" i="3" a="1"/>
  <c r="M11" i="3" s="1"/>
  <c r="E7" i="43" a="1"/>
  <c r="E7" i="43" s="1"/>
  <c r="F7" i="43" a="1"/>
  <c r="F7" i="43" s="1"/>
  <c r="G7" i="43" a="1"/>
  <c r="G7" i="43" s="1"/>
  <c r="H7" i="43" a="1"/>
  <c r="H7" i="43" s="1"/>
  <c r="I7" i="43" a="1"/>
  <c r="I7" i="43" s="1"/>
  <c r="J7" i="43" a="1"/>
  <c r="J7" i="43" s="1"/>
  <c r="K7" i="43" a="1"/>
  <c r="K7" i="43"/>
  <c r="L7" i="43" a="1"/>
  <c r="L7" i="43" s="1"/>
  <c r="M7" i="43" a="1"/>
  <c r="M7" i="43" s="1"/>
  <c r="N7" i="43" a="1"/>
  <c r="N7" i="43" s="1"/>
  <c r="O7" i="43" a="1"/>
  <c r="O7" i="43" s="1"/>
  <c r="P7" i="43" a="1"/>
  <c r="P7" i="43"/>
  <c r="Q7" i="43" a="1"/>
  <c r="Q7" i="43" s="1"/>
  <c r="R7" i="43" a="1"/>
  <c r="R7" i="43" s="1"/>
  <c r="S7" i="43" a="1"/>
  <c r="S7" i="43" s="1"/>
  <c r="T7" i="43" a="1"/>
  <c r="T7" i="43" s="1"/>
  <c r="U7" i="43" a="1"/>
  <c r="U7" i="43" s="1"/>
  <c r="V7" i="43" a="1"/>
  <c r="V7" i="43" s="1"/>
  <c r="W7" i="43" a="1"/>
  <c r="W7" i="43" s="1"/>
  <c r="X7" i="43" a="1"/>
  <c r="X7" i="43" s="1"/>
  <c r="Y7" i="43" a="1"/>
  <c r="Y7" i="43" s="1"/>
  <c r="Z7" i="43" a="1"/>
  <c r="Z7" i="43" s="1"/>
  <c r="AA7" i="43" a="1"/>
  <c r="AA7" i="43" s="1"/>
  <c r="AB7" i="43" a="1"/>
  <c r="AB7" i="43"/>
  <c r="AC7" i="43" a="1"/>
  <c r="AC7" i="43" s="1"/>
  <c r="D7" i="43" a="1"/>
  <c r="D7" i="43" s="1"/>
  <c r="AE2" i="43"/>
  <c r="AF2" i="43" s="1"/>
  <c r="AE7" i="43"/>
  <c r="C3" i="42" a="1"/>
  <c r="C3" i="42" s="1"/>
  <c r="C5" i="42" s="1"/>
  <c r="C6" i="42" s="1" a="1"/>
  <c r="C6" i="42" s="1"/>
  <c r="C3" i="41" a="1"/>
  <c r="C3" i="41" s="1"/>
  <c r="BS3" i="41"/>
  <c r="BT3" i="41"/>
  <c r="BU3" i="41"/>
  <c r="BV3" i="41"/>
  <c r="BW3" i="41"/>
  <c r="BX3" i="41"/>
  <c r="BY3" i="41"/>
  <c r="BZ3" i="41"/>
  <c r="CA3" i="41"/>
  <c r="CB3" i="41"/>
  <c r="CC3" i="41"/>
  <c r="CD3" i="41"/>
  <c r="CE3" i="41"/>
  <c r="CF3" i="41"/>
  <c r="CG3" i="41"/>
  <c r="CH3" i="41"/>
  <c r="CI3" i="41"/>
  <c r="CJ3" i="41"/>
  <c r="CK3" i="41"/>
  <c r="CL3" i="41"/>
  <c r="CM3" i="41"/>
  <c r="CN3" i="41"/>
  <c r="CO3" i="41"/>
  <c r="CP3" i="41"/>
  <c r="CQ3" i="41"/>
  <c r="CR3" i="41"/>
  <c r="CS3" i="41"/>
  <c r="CT3" i="41"/>
  <c r="CU3" i="41"/>
  <c r="CV3" i="41"/>
  <c r="CW3" i="41"/>
  <c r="CX3" i="41"/>
  <c r="CY3" i="41"/>
  <c r="CZ3" i="41"/>
  <c r="DA3" i="41"/>
  <c r="DB3" i="41"/>
  <c r="DC3" i="41"/>
  <c r="DD3" i="41"/>
  <c r="DE3" i="41"/>
  <c r="DF3" i="41"/>
  <c r="DG3" i="41"/>
  <c r="BR3" i="41"/>
  <c r="AZ5" i="41"/>
  <c r="BA5" i="41"/>
  <c r="BB5" i="41"/>
  <c r="BC5" i="41"/>
  <c r="BD5" i="41"/>
  <c r="BE5" i="41"/>
  <c r="BF5" i="41"/>
  <c r="BG5" i="41"/>
  <c r="BH5" i="41"/>
  <c r="BI5" i="41"/>
  <c r="BJ5" i="41"/>
  <c r="BK5" i="41"/>
  <c r="BL5" i="41"/>
  <c r="BM5" i="41"/>
  <c r="BN5" i="41"/>
  <c r="BO5" i="41"/>
  <c r="BP5" i="41"/>
  <c r="BQ5" i="41"/>
  <c r="BR5" i="41"/>
  <c r="BS5" i="41"/>
  <c r="BT5" i="41"/>
  <c r="BU5" i="41"/>
  <c r="BV5" i="41"/>
  <c r="BW5" i="41"/>
  <c r="BX5" i="41"/>
  <c r="BY5" i="41"/>
  <c r="BZ5" i="41"/>
  <c r="CA5" i="41"/>
  <c r="CB5" i="41"/>
  <c r="CC5" i="41"/>
  <c r="CD5" i="41"/>
  <c r="CE5" i="41"/>
  <c r="CF5" i="41"/>
  <c r="CG5" i="41"/>
  <c r="CH5" i="41"/>
  <c r="CI5" i="41"/>
  <c r="CJ5" i="41"/>
  <c r="CK5" i="41"/>
  <c r="CL5" i="41"/>
  <c r="CM5" i="41"/>
  <c r="CN5" i="41"/>
  <c r="CO5" i="41"/>
  <c r="CP5" i="41"/>
  <c r="CQ5" i="41"/>
  <c r="CR5" i="41"/>
  <c r="CS5" i="41"/>
  <c r="CT5" i="41"/>
  <c r="CU5" i="41"/>
  <c r="CV5" i="41"/>
  <c r="CW5" i="41"/>
  <c r="CX5" i="41"/>
  <c r="CY5" i="41"/>
  <c r="CZ5" i="41"/>
  <c r="DA5" i="41"/>
  <c r="DB5" i="41"/>
  <c r="DC5" i="41"/>
  <c r="DD5" i="41"/>
  <c r="DE5" i="41"/>
  <c r="DF5" i="41"/>
  <c r="DG5" i="41"/>
  <c r="DH5" i="41"/>
  <c r="DI5" i="41"/>
  <c r="DJ5" i="41"/>
  <c r="DK5" i="41"/>
  <c r="DL5" i="41"/>
  <c r="DM5" i="41"/>
  <c r="DN5" i="41"/>
  <c r="DO5" i="41"/>
  <c r="DP5" i="41"/>
  <c r="DQ5" i="41"/>
  <c r="DR5" i="41"/>
  <c r="DS5" i="41"/>
  <c r="DT5" i="41"/>
  <c r="DU5" i="41"/>
  <c r="DV5" i="41"/>
  <c r="DW5" i="41"/>
  <c r="DX5" i="41"/>
  <c r="DY5" i="41"/>
  <c r="DZ5" i="41"/>
  <c r="EA5" i="41"/>
  <c r="EB5" i="41"/>
  <c r="EC5" i="41"/>
  <c r="ED5" i="41"/>
  <c r="EE5" i="41"/>
  <c r="EF5" i="41"/>
  <c r="AM5" i="41"/>
  <c r="AN5" i="41"/>
  <c r="AO5" i="41"/>
  <c r="AP5" i="41"/>
  <c r="AQ5" i="41"/>
  <c r="AR5" i="41"/>
  <c r="AS5" i="41"/>
  <c r="AT5" i="41"/>
  <c r="AU5" i="41"/>
  <c r="AV5" i="41"/>
  <c r="AW5" i="41"/>
  <c r="AX5" i="41"/>
  <c r="AY5" i="41"/>
  <c r="T5" i="41"/>
  <c r="U5" i="41"/>
  <c r="V5" i="41"/>
  <c r="W5" i="41"/>
  <c r="X5" i="41"/>
  <c r="Y5" i="41"/>
  <c r="Z5" i="41"/>
  <c r="AA5" i="41"/>
  <c r="AB5" i="41"/>
  <c r="AC5" i="41"/>
  <c r="AD5" i="41"/>
  <c r="AE5" i="41"/>
  <c r="AF5" i="41"/>
  <c r="AG5" i="41"/>
  <c r="AH5" i="41"/>
  <c r="AI5" i="41"/>
  <c r="AJ5" i="41"/>
  <c r="AK5" i="41"/>
  <c r="AL5" i="41"/>
  <c r="G5" i="41"/>
  <c r="H5" i="41"/>
  <c r="I5" i="41"/>
  <c r="J5" i="41"/>
  <c r="K5" i="41"/>
  <c r="L5" i="41"/>
  <c r="M5" i="41"/>
  <c r="N5" i="41"/>
  <c r="O5" i="41"/>
  <c r="P5" i="41"/>
  <c r="Q5" i="41"/>
  <c r="R5" i="41"/>
  <c r="S5" i="41"/>
  <c r="F5" i="41"/>
  <c r="E3" i="40" a="1"/>
  <c r="E3" i="40" s="1"/>
  <c r="AL20" i="40" s="1"/>
  <c r="A1" i="40"/>
  <c r="B1" i="40"/>
  <c r="AT7" i="40" a="1"/>
  <c r="AT7" i="40" s="1"/>
  <c r="E2" i="40" a="1"/>
  <c r="E2" i="40" s="1"/>
  <c r="AS7" i="40" s="1" a="1"/>
  <c r="AS7" i="40" s="1"/>
  <c r="AD21" i="38" a="1"/>
  <c r="AD21" i="38" s="1"/>
  <c r="W21" i="38" a="1"/>
  <c r="W21" i="38" s="1"/>
  <c r="P21" i="38" a="1"/>
  <c r="P21" i="38" s="1"/>
  <c r="O21" i="38" a="1"/>
  <c r="O21" i="38" s="1"/>
  <c r="H21" i="38" a="1"/>
  <c r="H21" i="38" s="1"/>
  <c r="C5" i="38" a="1"/>
  <c r="C5" i="38" s="1"/>
  <c r="C8" i="38" s="1"/>
  <c r="C4" i="34" a="1"/>
  <c r="C4" i="34" s="1"/>
  <c r="C6" i="34" s="1"/>
  <c r="C8" i="34" s="1" a="1"/>
  <c r="C8" i="34" s="1"/>
  <c r="AH23" i="34" a="1"/>
  <c r="AH23" i="34" s="1"/>
  <c r="AA23" i="34" a="1"/>
  <c r="AA23" i="34" s="1"/>
  <c r="T23" i="34" a="1"/>
  <c r="T23" i="34" s="1"/>
  <c r="L23" i="34" a="1"/>
  <c r="L23" i="34" s="1"/>
  <c r="S23" i="34" a="1"/>
  <c r="S23" i="34" s="1"/>
  <c r="P11" i="3" a="1"/>
  <c r="P11" i="3" s="1"/>
  <c r="O11" i="3" a="1"/>
  <c r="O11" i="3" s="1"/>
  <c r="L11" i="3" a="1"/>
  <c r="L11" i="3" s="1"/>
  <c r="K11" i="3" a="1"/>
  <c r="K11" i="3" s="1"/>
  <c r="J11" i="3" a="1"/>
  <c r="J11" i="3" s="1"/>
  <c r="I11" i="3" a="1"/>
  <c r="I11" i="3" s="1"/>
  <c r="B6" i="5"/>
  <c r="B7" i="5"/>
  <c r="B8" i="5"/>
  <c r="B9" i="5"/>
  <c r="B10" i="5"/>
  <c r="B11" i="5"/>
  <c r="B12" i="5"/>
  <c r="B13" i="5"/>
  <c r="B14" i="5"/>
  <c r="B15" i="5"/>
  <c r="B16" i="5"/>
  <c r="B17" i="5"/>
  <c r="B18" i="5"/>
  <c r="B19" i="5"/>
  <c r="B20" i="5"/>
  <c r="B21" i="5"/>
  <c r="B22" i="5"/>
  <c r="B23" i="5"/>
  <c r="B24" i="5"/>
  <c r="B25" i="5"/>
  <c r="B26" i="5"/>
  <c r="B27" i="5"/>
  <c r="B28" i="5"/>
  <c r="B29" i="5"/>
  <c r="B30" i="5"/>
  <c r="B5" i="5"/>
  <c r="C4" i="5" a="1"/>
  <c r="C4" i="5" s="1"/>
  <c r="T13" i="50" l="1" a="1"/>
  <c r="T13" i="50" s="1"/>
  <c r="C6" i="50" a="1"/>
  <c r="C6" i="50" s="1"/>
  <c r="V13" i="50" a="1"/>
  <c r="V13" i="50" s="1"/>
  <c r="U13" i="50" a="1"/>
  <c r="U13" i="50" s="1"/>
  <c r="C12" i="12" a="1"/>
  <c r="C12" i="12" s="1"/>
  <c r="B12" i="12" a="1"/>
  <c r="B12" i="12" s="1"/>
  <c r="D12" i="12" a="1"/>
  <c r="D12" i="12" s="1"/>
  <c r="C6" i="49" a="1"/>
  <c r="C6" i="49" s="1"/>
  <c r="J12" i="49" a="1"/>
  <c r="J12" i="49" s="1"/>
  <c r="N14" i="49" a="1"/>
  <c r="N14" i="49" s="1"/>
  <c r="G13" i="49" a="1"/>
  <c r="G13" i="49" s="1"/>
  <c r="N13" i="49" a="1"/>
  <c r="N13" i="49" s="1"/>
  <c r="M13" i="49" a="1"/>
  <c r="M13" i="49" s="1"/>
  <c r="K13" i="49" a="1"/>
  <c r="K13" i="49" s="1"/>
  <c r="L13" i="49" a="1"/>
  <c r="L13" i="49" s="1"/>
  <c r="I13" i="49" a="1"/>
  <c r="I13" i="49" s="1"/>
  <c r="H13" i="49" a="1"/>
  <c r="H13" i="49" s="1"/>
  <c r="L9" i="45" a="1"/>
  <c r="L9" i="45" s="1"/>
  <c r="C5" i="45" a="1"/>
  <c r="C5" i="45" s="1"/>
  <c r="C6" i="29"/>
  <c r="B4" i="43" a="1"/>
  <c r="B4" i="43" s="1"/>
  <c r="B6" i="43" s="1"/>
  <c r="B7" i="43" s="1" a="1"/>
  <c r="B7" i="43" s="1"/>
  <c r="AE5" i="43" a="1"/>
  <c r="AE5" i="43" s="1"/>
  <c r="P9" i="45" a="1"/>
  <c r="P9" i="45" s="1"/>
  <c r="O9" i="45" a="1"/>
  <c r="O9" i="45" s="1"/>
  <c r="R9" i="45" a="1"/>
  <c r="R9" i="45" s="1"/>
  <c r="S9" i="45" a="1"/>
  <c r="S9" i="45" s="1"/>
  <c r="C8" i="45"/>
  <c r="Y9" i="45" s="1" a="1"/>
  <c r="Y9" i="45" s="1"/>
  <c r="M9" i="45" a="1"/>
  <c r="M9" i="45" s="1"/>
  <c r="AA34" i="34" a="1"/>
  <c r="AA34" i="34" s="1"/>
  <c r="AF34" i="34" a="1"/>
  <c r="AF34" i="34" s="1"/>
  <c r="C7" i="2"/>
  <c r="N18" i="29" a="1"/>
  <c r="N18" i="29" s="1"/>
  <c r="C4" i="29" a="1"/>
  <c r="C4" i="29" s="1"/>
  <c r="M18" i="29" a="1"/>
  <c r="M18" i="29" s="1"/>
  <c r="G25" i="50" a="1"/>
  <c r="G25" i="50" s="1"/>
  <c r="G19" i="50" a="1"/>
  <c r="G19" i="50" s="1"/>
  <c r="Q21" i="50"/>
  <c r="N15" i="50"/>
  <c r="Q15" i="50" s="1"/>
  <c r="Q16" i="50"/>
  <c r="Q22" i="50"/>
  <c r="Q20" i="50"/>
  <c r="Q17" i="50"/>
  <c r="Q23" i="50"/>
  <c r="Q18" i="50"/>
  <c r="Q21" i="11"/>
  <c r="Q20" i="11"/>
  <c r="Q19" i="11"/>
  <c r="Q22" i="11"/>
  <c r="Q18" i="11"/>
  <c r="Q17" i="11"/>
  <c r="Q24" i="11"/>
  <c r="Q16" i="11"/>
  <c r="Q23" i="11"/>
  <c r="K5" i="49" a="1"/>
  <c r="K5" i="49" s="1"/>
  <c r="K11" i="48" a="1"/>
  <c r="K11" i="48" s="1"/>
  <c r="L11" i="48" a="1"/>
  <c r="L11" i="48" s="1"/>
  <c r="C4" i="48" a="1"/>
  <c r="C4" i="48" s="1"/>
  <c r="C6" i="48" s="1"/>
  <c r="Z11" i="48" s="1" a="1"/>
  <c r="Z11" i="48" s="1"/>
  <c r="S11" i="48" a="1"/>
  <c r="S11" i="48" s="1"/>
  <c r="R11" i="48" a="1"/>
  <c r="R11" i="48" s="1"/>
  <c r="P11" i="48" a="1"/>
  <c r="P11" i="48" s="1"/>
  <c r="O11" i="48" a="1"/>
  <c r="O11" i="48" s="1"/>
  <c r="M11" i="48" a="1"/>
  <c r="M11" i="48" s="1"/>
  <c r="AG4" i="40" a="1"/>
  <c r="AG4" i="40" s="1"/>
  <c r="AG20" i="40" s="1"/>
  <c r="AG22" i="40" s="1" a="1"/>
  <c r="AG22" i="40" s="1"/>
  <c r="AR7" i="40" a="1"/>
  <c r="AR7" i="40" s="1"/>
  <c r="K9" i="45" a="1"/>
  <c r="K9" i="45" s="1"/>
  <c r="Z11" i="44" a="1"/>
  <c r="Z11" i="44" s="1"/>
  <c r="Y11" i="44" a="1"/>
  <c r="Y11" i="44" s="1"/>
  <c r="Y11" i="3" a="1"/>
  <c r="Y11" i="3" s="1"/>
  <c r="Z11" i="3" a="1"/>
  <c r="Z11" i="3" s="1"/>
  <c r="C11" i="38" a="1"/>
  <c r="C11" i="38" s="1"/>
  <c r="AB32" i="38" a="1"/>
  <c r="AB32" i="38" s="1"/>
  <c r="W32" i="38" a="1"/>
  <c r="W32" i="38" s="1"/>
  <c r="W27" i="38" a="1"/>
  <c r="W27" i="38" s="1"/>
  <c r="AA29" i="34" a="1"/>
  <c r="AA29" i="34" s="1"/>
  <c r="C3" i="27" a="1"/>
  <c r="C3" i="27" s="1"/>
  <c r="C5" i="27" s="1"/>
  <c r="C6" i="27" s="1" a="1"/>
  <c r="C6" i="27" s="1"/>
  <c r="C5" i="9"/>
  <c r="C6" i="9" s="1" a="1"/>
  <c r="C6" i="9" s="1"/>
  <c r="N4" i="9"/>
  <c r="C3" i="10" a="1"/>
  <c r="C3" i="10" s="1"/>
  <c r="C5" i="10" s="1"/>
  <c r="C6" i="10" s="1" a="1"/>
  <c r="C6" i="10" s="1"/>
  <c r="E2" i="8" a="1"/>
  <c r="E2" i="8" s="1"/>
  <c r="K8" i="8" a="1"/>
  <c r="K8" i="8" s="1"/>
  <c r="K2" i="8" a="1"/>
  <c r="K2" i="8" s="1"/>
  <c r="E8" i="8" a="1"/>
  <c r="E8" i="8" s="1"/>
  <c r="C4" i="4" a="1"/>
  <c r="C4" i="4" s="1"/>
  <c r="C7" i="4" s="1"/>
  <c r="C9" i="4" s="1" a="1"/>
  <c r="C9" i="4" s="1"/>
  <c r="G3" i="2"/>
  <c r="C7" i="29" l="1" a="1"/>
  <c r="C7" i="29" s="1"/>
  <c r="R22" i="8" a="1"/>
  <c r="R22" i="8" s="1"/>
  <c r="Z9" i="45" a="1"/>
  <c r="Z9" i="45" s="1"/>
  <c r="C9" i="45" a="1"/>
  <c r="C9" i="45" s="1"/>
  <c r="AA18" i="29" a="1"/>
  <c r="AA18" i="29" s="1"/>
  <c r="O18" i="29"/>
  <c r="O25" i="29"/>
  <c r="O22" i="29"/>
  <c r="O20" i="29"/>
  <c r="O33" i="29"/>
  <c r="O32" i="29"/>
  <c r="O31" i="29"/>
  <c r="O29" i="29"/>
  <c r="O35" i="29"/>
  <c r="O23" i="29"/>
  <c r="O21" i="29"/>
  <c r="O27" i="29"/>
  <c r="O24" i="29"/>
  <c r="O19" i="29"/>
  <c r="O34" i="29"/>
  <c r="O30" i="29"/>
  <c r="O26" i="29"/>
  <c r="O28" i="29"/>
  <c r="Y18" i="29" a="1"/>
  <c r="Y18" i="29" s="1"/>
  <c r="X18" i="29" a="1"/>
  <c r="X18" i="29" s="1"/>
  <c r="L6" i="49"/>
  <c r="C7" i="48" a="1"/>
  <c r="C7" i="48" s="1"/>
  <c r="Y11" i="48" a="1"/>
  <c r="Y11" i="48" s="1"/>
  <c r="C9" i="2" a="1"/>
  <c r="C9" i="2" s="1"/>
  <c r="AS27" i="40" a="1"/>
  <c r="AS27" i="40" s="1"/>
  <c r="AT27" i="40" a="1"/>
  <c r="AT27" i="40" s="1"/>
  <c r="AR27" i="40" a="1"/>
  <c r="AR27" i="40" s="1"/>
  <c r="E5"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<sst xmlns="http://schemas.openxmlformats.org/spreadsheetml/2006/main" count="652" uniqueCount="181">
  <si>
    <t>Decrypt:</t>
  </si>
  <si>
    <t>Encrypted:</t>
  </si>
  <si>
    <t>Key:</t>
  </si>
  <si>
    <t>Text:</t>
  </si>
  <si>
    <t>Frequency:</t>
  </si>
  <si>
    <t>Character frequency</t>
  </si>
  <si>
    <t>Encrypted message:</t>
  </si>
  <si>
    <t>Code key:</t>
  </si>
  <si>
    <t>Plain text:</t>
  </si>
  <si>
    <t>Decrypted message:</t>
  </si>
  <si>
    <t>Cipher:</t>
  </si>
  <si>
    <t>Columns:</t>
  </si>
  <si>
    <t>Decrypted:</t>
  </si>
  <si>
    <t>Encrypted text:</t>
  </si>
  <si>
    <t>Code 1:</t>
  </si>
  <si>
    <t>Code 2:</t>
  </si>
  <si>
    <t>abcdefghiklmnopqrstuvwxyz</t>
  </si>
  <si>
    <t>ABCDEFGHIJKLMNOPQRSTUVWXYZabcdefghijklmnopqrstuvwxyz1234567890 !?.</t>
  </si>
  <si>
    <t>CVojdpaSZn03qLH!fiQwk sxXU2mJ?6TlzDb9gYcGeWNyO4K8r1vtI5E.MBPu7hARF</t>
  </si>
  <si>
    <t>William Shakespeare (bapt. 26 April 1564 – 23 April 1616)[a] was an English playwright, poet, and actor, widely regarded as the greatest writer in the English language and the world's greatest dramatist.[2][3][4] He is often called England's national poet and the "Bard of Avon" (or simply "the Bard").[5][b] His extant works, including collaborations, consist of some 39 plays,[c] 154 sonnets, two long narrative poems, and a few other verses, some of uncertain authorship. His plays have been translated into every major living language and are performed more often than those of any other playwright.[7] They also continue to be studied and reinterpreted. Shakespeare was born and raised in Stratford-upon-Avon, Warwickshire. At the age of 18, he married Anne Hathaway, with whom he had three children: Susanna and twins Hamnet and Judith. Sometime between 1585 and 1592, he began a successful career in London as an actor, writer, and part-owner of a playing company called the Lord Chamberlain's Men, later known as the King's Men. At age 49 (around 1613), he appears to have retired to Stratford, where he died three years later. Few records of Shakespeare's private life survive; this has stimulated considerable speculation about such matters as his physical appearance, his sexuality, his religious beliefs, and whether the works attributed to him were written by others.[8][9][10] Shakespeare produced most of his known works between 1589 and 1613.[11][12][d] His early plays were primarily comedies and histories and are regarded as some of the best work produced in these genres. He then wrote mainly tragedies until 1608, among them Hamlet, Romeo and Juliet, Othello, King Lear, and Macbeth, all considered to be among the finest works in the English language.[2][3][4] In the last phase of his life, he wrote tragicomedies (also known as romances) and collaborated with other playwrights. Many of Shakespeare's plays were published in editions of varying quality and accuracy in his lifetime. However, in 1623, two fellow actors and friends of Shakespeare's, John Heminges and Henry Condell, published a more definitive text known as the First Folio, a posthumous collected edition of Shakespeare's dramatic works that included all but two of his plays.[13] The volume was prefaced with a poem by Ben Jonson, in which Jonson presciently hailed Shakespeare in a now-famous quote as "not of an age, but for all time".[13]</t>
  </si>
  <si>
    <t>Trifid</t>
  </si>
  <si>
    <t>ABCDEFGHIJKLMNOPQRSTUVWXYZ</t>
  </si>
  <si>
    <t>ABCDEFGHIJKLMNOPQRSTUVWXYZABCDEFGHIJKLMNOPQRSTUVWXYZ</t>
  </si>
  <si>
    <t>ABCDEFGHIJKLMNOPQRSTUVWXYZabcdefghijklmnopqrstuvwxyz1234567890 !?.,</t>
  </si>
  <si>
    <t>LEMON ORANGE AND APPLES</t>
  </si>
  <si>
    <t>Cipher text:</t>
  </si>
  <si>
    <t>PEAR</t>
  </si>
  <si>
    <t>Key1:</t>
  </si>
  <si>
    <t>Key2:</t>
  </si>
  <si>
    <t>LIME</t>
  </si>
  <si>
    <t>Plaintext:</t>
  </si>
  <si>
    <t>ATTACKATDAWN</t>
  </si>
  <si>
    <t>Decrypted text:</t>
  </si>
  <si>
    <t>=SORTBY(SEQUENCE(900,,100,1),RANDARRAY(900))</t>
  </si>
  <si>
    <t>=FILTER(MID(AG20,SEQUENCE(LEN(SUBSTITUTE(AG20," ",""))/3,,,4),3)*1,TRANSPOSE(E2:AD36)</t>
  </si>
  <si>
    <t>v</t>
  </si>
  <si>
    <t>f</t>
  </si>
  <si>
    <t>g</t>
  </si>
  <si>
    <t>c</t>
  </si>
  <si>
    <t>p</t>
  </si>
  <si>
    <t>j</t>
  </si>
  <si>
    <t>m</t>
  </si>
  <si>
    <t>b</t>
  </si>
  <si>
    <t>S</t>
  </si>
  <si>
    <t>F</t>
  </si>
  <si>
    <t>K</t>
  </si>
  <si>
    <t>Y</t>
  </si>
  <si>
    <t>V</t>
  </si>
  <si>
    <t>N</t>
  </si>
  <si>
    <t>U</t>
  </si>
  <si>
    <t>A</t>
  </si>
  <si>
    <t>J</t>
  </si>
  <si>
    <t>I</t>
  </si>
  <si>
    <t>X</t>
  </si>
  <si>
    <t>E</t>
  </si>
  <si>
    <t>Z</t>
  </si>
  <si>
    <t>M</t>
  </si>
  <si>
    <t>C</t>
  </si>
  <si>
    <t>G</t>
  </si>
  <si>
    <t>L</t>
  </si>
  <si>
    <t>Q</t>
  </si>
  <si>
    <t>B</t>
  </si>
  <si>
    <t>R</t>
  </si>
  <si>
    <t>D</t>
  </si>
  <si>
    <t>W</t>
  </si>
  <si>
    <t>T</t>
  </si>
  <si>
    <t>P</t>
  </si>
  <si>
    <t>H</t>
  </si>
  <si>
    <t>O</t>
  </si>
  <si>
    <t>ABCDEFGHIJKLMNOPQRSTUVWXYZabcdefghijklmnopqrstuvwxyz</t>
  </si>
  <si>
    <t>=TRANSPOSE(MID(D1,SORTBY(SEQUENCE(52),RANDARRAY(52)),1))</t>
  </si>
  <si>
    <t>i</t>
  </si>
  <si>
    <t>d</t>
  </si>
  <si>
    <t>h</t>
  </si>
  <si>
    <t>x</t>
  </si>
  <si>
    <t>q</t>
  </si>
  <si>
    <t>s</t>
  </si>
  <si>
    <t>t</t>
  </si>
  <si>
    <t>z</t>
  </si>
  <si>
    <t>e</t>
  </si>
  <si>
    <t>r</t>
  </si>
  <si>
    <t>a</t>
  </si>
  <si>
    <t>u</t>
  </si>
  <si>
    <t>w</t>
  </si>
  <si>
    <t>y</t>
  </si>
  <si>
    <t>l</t>
  </si>
  <si>
    <t xml:space="preserve"> </t>
  </si>
  <si>
    <t>ABCDEFGHIJKLMNOPQRSTUVWXYZabcdefghijklmnopqrstuvwxyz 1234567890!"#¤%&amp;/()=</t>
  </si>
  <si>
    <t>Plain text length:</t>
  </si>
  <si>
    <t>Code key length:</t>
  </si>
  <si>
    <t>Defend base! Attack at dawn.</t>
  </si>
  <si>
    <t>Key</t>
  </si>
  <si>
    <t>=LEFT(TEXTJOIN(,TRUE,MID(I2,SORTBY(SEQUENCE(LEN(I2)),RANDARRAY(LEN(I2))),1)),LEN(C2))</t>
  </si>
  <si>
    <t>h1PuSN5dRVpkoAHM,8YrjgavQTxnZELf6mFqc4IJi2</t>
  </si>
  <si>
    <t>ABCDEFGHIJKLMNOPQRSTUVWXYZabcdefghijklmnopqrstuvwxyz0123456789+/</t>
  </si>
  <si>
    <t>Base64:</t>
  </si>
  <si>
    <t>Ma</t>
  </si>
  <si>
    <t>IJ</t>
  </si>
  <si>
    <t>DEFENDBASE</t>
  </si>
  <si>
    <t>ABCDEFGHIKLMNOPQRSTUVWXYZ</t>
  </si>
  <si>
    <t>EIGCNDFXOKVPHYBQSRZAULTWM</t>
  </si>
  <si>
    <t>Defend the castle</t>
  </si>
  <si>
    <t>Send reinforcements</t>
  </si>
  <si>
    <t>Cleopatra</t>
  </si>
  <si>
    <t>Send coordinates.</t>
  </si>
  <si>
    <t>leviathan</t>
  </si>
  <si>
    <t>giantsquid</t>
  </si>
  <si>
    <t>EJ Playfair?</t>
  </si>
  <si>
    <t>Padding:</t>
  </si>
  <si>
    <t>DEFENDTHECASTLE</t>
  </si>
  <si>
    <t>Padding key:</t>
  </si>
  <si>
    <t>shield</t>
  </si>
  <si>
    <t>56t</t>
  </si>
  <si>
    <t>DEFENDCASTLE</t>
  </si>
  <si>
    <t>Characters to numbers.</t>
  </si>
  <si>
    <t>Alphabet</t>
  </si>
  <si>
    <t>Letters in alphabet randomized</t>
  </si>
  <si>
    <t>HEX:</t>
  </si>
  <si>
    <t>Roman empire</t>
  </si>
  <si>
    <t>Monoalphabetic</t>
  </si>
  <si>
    <t>Polygraphia</t>
  </si>
  <si>
    <t>WEAREUNDERATTACK</t>
  </si>
  <si>
    <t>BANANA</t>
  </si>
  <si>
    <t>Destroy equipment. Surrender now.</t>
  </si>
  <si>
    <t>Amillionscavengingseamonsterz</t>
  </si>
  <si>
    <t>col</t>
  </si>
  <si>
    <t>row</t>
  </si>
  <si>
    <t>3 pitchforks and 5 pickaxes</t>
  </si>
  <si>
    <t>n</t>
  </si>
  <si>
    <t>UDLTHFRAXGSVCBYEKPWQIOMZN</t>
  </si>
  <si>
    <t>SURRENDER</t>
  </si>
  <si>
    <t>/</t>
  </si>
  <si>
    <t>.</t>
  </si>
  <si>
    <t>6</t>
  </si>
  <si>
    <t>2</t>
  </si>
  <si>
    <t>0</t>
  </si>
  <si>
    <t>1</t>
  </si>
  <si>
    <t>3</t>
  </si>
  <si>
    <t>4</t>
  </si>
  <si>
    <t>5</t>
  </si>
  <si>
    <t>7</t>
  </si>
  <si>
    <t>8</t>
  </si>
  <si>
    <t>9</t>
  </si>
  <si>
    <t>Keyword:</t>
  </si>
  <si>
    <t>DYNAMITE</t>
  </si>
  <si>
    <t>CODE(MID(C2,SEQUENCE(LEN(C2)),1))</t>
  </si>
  <si>
    <t>"0"&amp;DEC2BIN(CODE(MID(C2,SEQUENCE(LEN(C2)),1)))</t>
  </si>
  <si>
    <t>TEXTJOIN(,TRUE,"0"&amp;DEC2BIN(CODE(MID(C2,SEQUENCE(LEN(C2)),1))))</t>
  </si>
  <si>
    <t>MID(TEXTJOIN(,TRUE,"0"&amp;DEC2BIN(CODE(MID(C2,SEQUENCE(LEN(C2)),1)))),SEQUENCE(ROUNDUP(SUM(LEN("0"&amp;DEC2BIN(CODE(MID(C2,SEQUENCE(LEN(C2)),1)))))/6,0),,,6),6)</t>
  </si>
  <si>
    <t>BIN2DEC(MID(TEXTJOIN(,TRUE,"0"&amp;DEC2BIN(CODE(MID(C2,SEQUENCE(LEN(C2)),1)))),SEQUENCE(ROUNDUP(SUM(LEN("0"&amp;DEC2BIN(CODE(MID(C2,SEQUENCE(LEN(C2)),1)))))/6,0),,,6),6))+1</t>
  </si>
  <si>
    <t>MID(B8,BIN2DEC(MID(TEXTJOIN(,TRUE,"0"&amp;DEC2BIN(CODE(MID(C2,SEQUENCE(LEN(C2)),1)))),SEQUENCE(ROUNDUP(SUM(LEN("0"&amp;DEC2BIN(CODE(MID(C2,SEQUENCE(LEN(C2)),1)))))/6,0),,,6),6))+1,1)</t>
  </si>
  <si>
    <t xml:space="preserve"> Table 1: The Base 64 Alphabet</t>
  </si>
  <si>
    <t xml:space="preserve"> Value Encoding  Value Encoding  Value Encoding  Value Encoding</t>
  </si>
  <si>
    <t xml:space="preserve">     0 A            17 R            34 i            51 z</t>
  </si>
  <si>
    <t xml:space="preserve">     1 B            18 S            35 j            52 0</t>
  </si>
  <si>
    <t xml:space="preserve">     2 C            19 T            36 k            53 1</t>
  </si>
  <si>
    <t xml:space="preserve">     3 D            20 U            37 l            54 2</t>
  </si>
  <si>
    <t xml:space="preserve">     4 E            21 V            38 m            55 3</t>
  </si>
  <si>
    <t xml:space="preserve">     5 F            22 W            39 n            56 4</t>
  </si>
  <si>
    <t xml:space="preserve">     6 G            23 X            40 o            57 5</t>
  </si>
  <si>
    <t xml:space="preserve">     7 H            24 Y            41 p            58 6</t>
  </si>
  <si>
    <t xml:space="preserve">     8 I            25 Z            42 q            59 7</t>
  </si>
  <si>
    <t xml:space="preserve">     9 J            26 a            43 r            60 8</t>
  </si>
  <si>
    <t xml:space="preserve">    10 K            27 b            44 s            61 9</t>
  </si>
  <si>
    <t xml:space="preserve">    11 L            28 c            45 t            62 +</t>
  </si>
  <si>
    <t xml:space="preserve">    12 M            29 d            46 u            63 /</t>
  </si>
  <si>
    <t xml:space="preserve">    13 N            30 e            47 v</t>
  </si>
  <si>
    <t xml:space="preserve">    14 O            31 f            48 w         (pad) =</t>
  </si>
  <si>
    <t xml:space="preserve">    15 P            32 g            49 x</t>
  </si>
  <si>
    <t xml:space="preserve">    16 Q            33 h            50 y</t>
  </si>
  <si>
    <t>Hello, World!</t>
  </si>
  <si>
    <t>SGVsbG9YgV29ybGRB</t>
  </si>
  <si>
    <t>but it should be </t>
  </si>
  <si>
    <t>SGVsbG8sIFdvcmxkIQ</t>
  </si>
  <si>
    <t xml:space="preserve">the formula gives me </t>
  </si>
  <si>
    <t>o</t>
  </si>
  <si>
    <t>k</t>
  </si>
  <si>
    <t>+</t>
  </si>
  <si>
    <t>Base64</t>
  </si>
  <si>
    <t>MID("AYWRZSWMMRULVPGVCGUQNBKQDWBPNSQBCVBY", {1; 4; 7; 10; 13; 16; 19; 22; 25; 28; 31; 34}, 3)</t>
  </si>
  <si>
    <t>KINGARTHUR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</si>
</sst>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22"/>
      <color theme="1"/>
      <name val="Calibri"/>
      <family val="2"/>
      <scheme val="minor"/>
    </font>
    <font>
      <sz val="9"/>
      <color theme="1"/>
      <name val="Calibri"/>
      <family val="2"/>
      <scheme val="minor"/>
    </font>
    <font>
      <sz val="11"/>
      <color theme="0" tint="-0.34998626667073579"/>
      <name val="Calibri"/>
      <family val="2"/>
      <scheme val="minor"/>
    </font>
    <font>
      <sz val="8"/>
      <color theme="1"/>
      <name val="Calibri"/>
      <family val="2"/>
      <scheme val="minor"/>
    </font>
    <font>
      <sz val="11"/>
      <color theme="0" tint="-0.499984740745262"/>
      <name val="Calibri"/>
      <family val="2"/>
      <scheme val="minor"/>
    </font>
    <font>
      <sz val="16"/>
      <color rgb="FF333333"/>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s>
  <borders count="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1" fillId="0" borderId="1">
      <alignment horizontal="left" indent="1"/>
    </xf>
  </cellStyleXfs>
  <cellXfs count="42">
    <xf numFmtId="0" fontId="0" fillId="0" borderId="0" xfId="0"/>
    <xf numFmtId="0" fontId="2" fillId="0" borderId="0" xfId="0" applyFont="1"/>
    <xf numFmtId="0" fontId="0" fillId="0" borderId="0" xfId="0" applyAlignment="1">
      <alignment horizontal="center"/>
    </xf>
    <xf numFmtId="0" fontId="0" fillId="0" borderId="0" xfId="0" applyAlignment="1">
      <alignment horizontal="left" indent="1"/>
    </xf>
    <xf numFmtId="0" fontId="3" fillId="0" borderId="0" xfId="0" applyFont="1"/>
    <xf numFmtId="0" fontId="1" fillId="0" borderId="1" xfId="1">
      <alignment horizontal="left" indent="1"/>
    </xf>
    <xf numFmtId="0" fontId="0" fillId="2" borderId="0" xfId="0" applyFill="1"/>
    <xf numFmtId="0" fontId="0" fillId="0" borderId="0" xfId="0" applyAlignment="1">
      <alignment horizontal="left"/>
    </xf>
    <xf numFmtId="0" fontId="0" fillId="0" borderId="0" xfId="0" quotePrefix="1"/>
    <xf numFmtId="0" fontId="1" fillId="0" borderId="1" xfId="1" applyAlignment="1">
      <alignment horizontal="center"/>
    </xf>
    <xf numFmtId="0" fontId="1" fillId="0" borderId="3" xfId="1" applyBorder="1" applyAlignment="1">
      <alignment horizontal="center"/>
    </xf>
    <xf numFmtId="0" fontId="1" fillId="0" borderId="2" xfId="1" applyBorder="1" applyAlignment="1">
      <alignment horizontal="center"/>
    </xf>
    <xf numFmtId="0" fontId="1" fillId="0" borderId="4" xfId="1" applyBorder="1" applyAlignment="1">
      <alignment horizontal="center"/>
    </xf>
    <xf numFmtId="0" fontId="4" fillId="0" borderId="0" xfId="0" applyFont="1"/>
    <xf numFmtId="0" fontId="4" fillId="0" borderId="0" xfId="0" applyFont="1" applyAlignment="1">
      <alignment horizontal="center"/>
    </xf>
    <xf numFmtId="0" fontId="4" fillId="0" borderId="0" xfId="0" quotePrefix="1" applyFont="1" applyAlignment="1">
      <alignment horizontal="center"/>
    </xf>
    <xf numFmtId="0" fontId="0" fillId="2" borderId="0" xfId="0" applyFill="1" applyAlignment="1">
      <alignment horizontal="center"/>
    </xf>
    <xf numFmtId="0" fontId="0" fillId="4" borderId="0" xfId="0" applyFill="1" applyAlignment="1">
      <alignment horizontal="center"/>
    </xf>
    <xf numFmtId="0" fontId="0" fillId="5" borderId="0" xfId="0" applyFill="1" applyAlignment="1">
      <alignment horizontal="center"/>
    </xf>
    <xf numFmtId="0" fontId="5" fillId="0" borderId="0" xfId="0" applyFont="1"/>
    <xf numFmtId="0" fontId="5" fillId="0" borderId="0" xfId="0" applyFont="1" applyAlignment="1">
      <alignment horizontal="center"/>
    </xf>
    <xf numFmtId="164" fontId="0" fillId="0" borderId="0" xfId="0" applyNumberFormat="1"/>
    <xf numFmtId="0" fontId="2" fillId="0" borderId="1" xfId="1" applyFont="1" applyAlignment="1">
      <alignment horizontal="center"/>
    </xf>
    <xf numFmtId="0" fontId="0" fillId="6" borderId="0" xfId="0" applyFill="1"/>
    <xf numFmtId="0" fontId="1" fillId="3" borderId="1" xfId="1" applyFill="1">
      <alignment horizontal="left" indent="1"/>
    </xf>
    <xf numFmtId="0" fontId="1" fillId="4" borderId="1" xfId="1" applyFill="1">
      <alignment horizontal="left" indent="1"/>
    </xf>
    <xf numFmtId="0" fontId="1" fillId="0" borderId="1" xfId="1" quotePrefix="1">
      <alignment horizontal="left" indent="1"/>
    </xf>
    <xf numFmtId="0" fontId="2" fillId="3" borderId="1" xfId="1" applyFont="1" applyFill="1">
      <alignment horizontal="left" indent="1"/>
    </xf>
    <xf numFmtId="0" fontId="2" fillId="4" borderId="1" xfId="1" applyFont="1" applyFill="1">
      <alignment horizontal="left" indent="1"/>
    </xf>
    <xf numFmtId="0" fontId="6" fillId="0" borderId="0" xfId="0" applyFont="1"/>
    <xf numFmtId="0" fontId="0" fillId="0" borderId="0" xfId="0" applyAlignment="1">
      <alignment horizontal="right"/>
    </xf>
    <xf numFmtId="0" fontId="0" fillId="0" borderId="0" xfId="0" quotePrefix="1" applyAlignment="1">
      <alignment horizontal="center"/>
    </xf>
    <xf numFmtId="0" fontId="2" fillId="0" borderId="0" xfId="0" applyFont="1" applyAlignment="1">
      <alignment vertical="top"/>
    </xf>
    <xf numFmtId="0" fontId="7" fillId="0" borderId="0" xfId="0" applyFont="1" applyAlignment="1">
      <alignment horizontal="center"/>
    </xf>
    <xf numFmtId="0" fontId="7" fillId="0" borderId="1" xfId="1" applyFont="1" applyAlignment="1">
      <alignment horizontal="center"/>
    </xf>
    <xf numFmtId="0" fontId="0" fillId="0" borderId="1" xfId="1" applyFont="1">
      <alignment horizontal="left" indent="1"/>
    </xf>
    <xf numFmtId="0" fontId="0" fillId="0" borderId="1" xfId="1" applyFont="1" applyAlignment="1">
      <alignment horizontal="center"/>
    </xf>
    <xf numFmtId="0" fontId="1" fillId="0" borderId="1" xfId="1" quotePrefix="1" applyAlignment="1">
      <alignment horizontal="center"/>
    </xf>
    <xf numFmtId="0" fontId="1" fillId="2" borderId="1" xfId="1" applyFill="1" applyAlignment="1">
      <alignment horizontal="center"/>
    </xf>
    <xf numFmtId="0" fontId="8" fillId="0" borderId="0" xfId="0" applyFont="1"/>
    <xf numFmtId="0" fontId="0" fillId="0" borderId="0" xfId="0" applyAlignment="1">
      <alignment horizontal="center"/>
    </xf>
    <xf numFmtId="0" fontId="0" fillId="0" borderId="0" xfId="0" applyAlignment="1">
      <alignment horizontal="left" vertical="top" wrapText="1"/>
    </xf>
  </cellXfs>
  <cellStyles count="2">
    <cellStyle name="Default" xfId="1" xr:uid="{50D86AE9-7F5B-4AD5-A96E-7363E6861F3C}"/>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904B2960-1AA0-4B2A-AAA6-6245CBBD2187}">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19050</xdr:rowOff>
    </xdr:from>
    <xdr:to>
      <xdr:col>12</xdr:col>
      <xdr:colOff>571500</xdr:colOff>
      <xdr:row>19</xdr:row>
      <xdr:rowOff>85725</xdr:rowOff>
    </xdr:to>
    <xdr:sp macro="" textlink="">
      <xdr:nvSpPr>
        <xdr:cNvPr id="2" name="TextBox 1">
          <a:extLst>
            <a:ext uri="{FF2B5EF4-FFF2-40B4-BE49-F238E27FC236}">
              <a16:creationId xmlns:a16="http://schemas.microsoft.com/office/drawing/2014/main" id="{0960A694-575A-4861-8D0A-87BD532474AF}"/>
            </a:ext>
          </a:extLst>
        </xdr:cNvPr>
        <xdr:cNvSpPr txBox="1"/>
      </xdr:nvSpPr>
      <xdr:spPr>
        <a:xfrm>
          <a:off x="628650" y="209550"/>
          <a:ext cx="7258050" cy="3495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Fractionation[</a:t>
          </a:r>
          <a:r>
            <a:rPr lang="en-US" sz="1100" b="0" i="0" u="none" strike="noStrike">
              <a:solidFill>
                <a:schemeClr val="dk1"/>
              </a:solidFill>
              <a:effectLst/>
              <a:latin typeface="+mn-lt"/>
              <a:ea typeface="+mn-ea"/>
              <a:cs typeface="+mn-cs"/>
              <a:hlinkClick xmlns:r="http://schemas.openxmlformats.org/officeDocument/2006/relationships" r:id=""/>
            </a:rPr>
            <a:t>edit</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Transposition is particularly effective when employed with fractionation – that is, a preliminary stage that divides each plaintext symbol into several ciphertext symbols. For example, the plaintext alphabet could be written out in a grid, and every letter in the message replaced by its co-ordinates (see </a:t>
          </a:r>
          <a:r>
            <a:rPr lang="en-US" sz="1100" b="0" i="0" u="none" strike="noStrike">
              <a:solidFill>
                <a:schemeClr val="dk1"/>
              </a:solidFill>
              <a:effectLst/>
              <a:latin typeface="+mn-lt"/>
              <a:ea typeface="+mn-ea"/>
              <a:cs typeface="+mn-cs"/>
              <a:hlinkClick xmlns:r="http://schemas.openxmlformats.org/officeDocument/2006/relationships" r:id=""/>
            </a:rPr>
            <a:t>Polybius square</a:t>
          </a:r>
          <a:r>
            <a:rPr lang="en-US" sz="1100" b="0" i="0">
              <a:solidFill>
                <a:schemeClr val="dk1"/>
              </a:solidFill>
              <a:effectLst/>
              <a:latin typeface="+mn-lt"/>
              <a:ea typeface="+mn-ea"/>
              <a:cs typeface="+mn-cs"/>
            </a:rPr>
            <a:t> and </a:t>
          </a:r>
          <a:r>
            <a:rPr lang="en-US" sz="1100" b="0" i="0" u="none" strike="noStrike">
              <a:solidFill>
                <a:schemeClr val="dk1"/>
              </a:solidFill>
              <a:effectLst/>
              <a:latin typeface="+mn-lt"/>
              <a:ea typeface="+mn-ea"/>
              <a:cs typeface="+mn-cs"/>
              <a:hlinkClick xmlns:r="http://schemas.openxmlformats.org/officeDocument/2006/relationships" r:id=""/>
            </a:rPr>
            <a:t>Straddling checkerboard</a:t>
          </a:r>
          <a:r>
            <a:rPr lang="en-US" sz="1100" b="0" i="0">
              <a:solidFill>
                <a:schemeClr val="dk1"/>
              </a:solidFill>
              <a:effectLst/>
              <a:latin typeface="+mn-lt"/>
              <a:ea typeface="+mn-ea"/>
              <a:cs typeface="+mn-cs"/>
            </a:rPr>
            <a:t>).</a:t>
          </a:r>
          <a:r>
            <a:rPr lang="en-US" sz="1100" b="0" i="0" u="none" strike="noStrike" baseline="30000">
              <a:solidFill>
                <a:schemeClr val="dk1"/>
              </a:solidFill>
              <a:effectLst/>
              <a:latin typeface="+mn-lt"/>
              <a:ea typeface="+mn-ea"/>
              <a:cs typeface="+mn-cs"/>
              <a:hlinkClick xmlns:r="http://schemas.openxmlformats.org/officeDocument/2006/relationships" r:id=""/>
            </a:rPr>
            <a:t>[11]</a:t>
          </a:r>
          <a:r>
            <a:rPr lang="en-US" sz="1100" b="0" i="0">
              <a:solidFill>
                <a:schemeClr val="dk1"/>
              </a:solidFill>
              <a:effectLst/>
              <a:latin typeface="+mn-lt"/>
              <a:ea typeface="+mn-ea"/>
              <a:cs typeface="+mn-cs"/>
            </a:rPr>
            <a:t> Another method of fractionation is to simply convert the message to </a:t>
          </a:r>
          <a:r>
            <a:rPr lang="en-US" sz="1100" b="0" i="0" u="none" strike="noStrike">
              <a:solidFill>
                <a:schemeClr val="dk1"/>
              </a:solidFill>
              <a:effectLst/>
              <a:latin typeface="+mn-lt"/>
              <a:ea typeface="+mn-ea"/>
              <a:cs typeface="+mn-cs"/>
              <a:hlinkClick xmlns:r="http://schemas.openxmlformats.org/officeDocument/2006/relationships" r:id=""/>
            </a:rPr>
            <a:t>Morse code</a:t>
          </a:r>
          <a:r>
            <a:rPr lang="en-US" sz="1100" b="0" i="0">
              <a:solidFill>
                <a:schemeClr val="dk1"/>
              </a:solidFill>
              <a:effectLst/>
              <a:latin typeface="+mn-lt"/>
              <a:ea typeface="+mn-ea"/>
              <a:cs typeface="+mn-cs"/>
            </a:rPr>
            <a:t>, with a symbol for spaces as well as dots and dashes.</a:t>
          </a:r>
          <a:r>
            <a:rPr lang="en-US" sz="1100" b="0" i="0" u="none" strike="noStrike" baseline="30000">
              <a:solidFill>
                <a:schemeClr val="dk1"/>
              </a:solidFill>
              <a:effectLst/>
              <a:latin typeface="+mn-lt"/>
              <a:ea typeface="+mn-ea"/>
              <a:cs typeface="+mn-cs"/>
              <a:hlinkClick xmlns:r="http://schemas.openxmlformats.org/officeDocument/2006/relationships" r:id=""/>
            </a:rPr>
            <a:t>[12]</a:t>
          </a:r>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When such a fractionated message is transposed, the components of individual letters become widely separated in the message, thus achieving </a:t>
          </a:r>
          <a:r>
            <a:rPr lang="en-US" sz="1100" b="0" i="0" u="none" strike="noStrike">
              <a:solidFill>
                <a:schemeClr val="dk1"/>
              </a:solidFill>
              <a:effectLst/>
              <a:latin typeface="+mn-lt"/>
              <a:ea typeface="+mn-ea"/>
              <a:cs typeface="+mn-cs"/>
              <a:hlinkClick xmlns:r="http://schemas.openxmlformats.org/officeDocument/2006/relationships" r:id=""/>
            </a:rPr>
            <a:t>Claude E. Shannon</a:t>
          </a:r>
          <a:r>
            <a:rPr lang="en-US" sz="1100" b="0" i="0">
              <a:solidFill>
                <a:schemeClr val="dk1"/>
              </a:solidFill>
              <a:effectLst/>
              <a:latin typeface="+mn-lt"/>
              <a:ea typeface="+mn-ea"/>
              <a:cs typeface="+mn-cs"/>
            </a:rPr>
            <a:t>'s </a:t>
          </a:r>
          <a:r>
            <a:rPr lang="en-US" sz="1100" b="0" i="0" u="none" strike="noStrike">
              <a:solidFill>
                <a:schemeClr val="dk1"/>
              </a:solidFill>
              <a:effectLst/>
              <a:latin typeface="+mn-lt"/>
              <a:ea typeface="+mn-ea"/>
              <a:cs typeface="+mn-cs"/>
              <a:hlinkClick xmlns:r="http://schemas.openxmlformats.org/officeDocument/2006/relationships" r:id=""/>
            </a:rPr>
            <a:t>diffusion</a:t>
          </a:r>
          <a:r>
            <a:rPr lang="en-US" sz="1100" b="0" i="0">
              <a:solidFill>
                <a:schemeClr val="dk1"/>
              </a:solidFill>
              <a:effectLst/>
              <a:latin typeface="+mn-lt"/>
              <a:ea typeface="+mn-ea"/>
              <a:cs typeface="+mn-cs"/>
            </a:rPr>
            <a:t>. Examples of ciphers that combine fractionation and transposition include the </a:t>
          </a:r>
          <a:r>
            <a:rPr lang="en-US" sz="1100" b="0" i="0" u="none" strike="noStrike">
              <a:solidFill>
                <a:schemeClr val="dk1"/>
              </a:solidFill>
              <a:effectLst/>
              <a:latin typeface="+mn-lt"/>
              <a:ea typeface="+mn-ea"/>
              <a:cs typeface="+mn-cs"/>
              <a:hlinkClick xmlns:r="http://schemas.openxmlformats.org/officeDocument/2006/relationships" r:id=""/>
            </a:rPr>
            <a:t>bifid cipher</a:t>
          </a:r>
          <a:r>
            <a:rPr lang="en-US" sz="1100" b="0" i="0">
              <a:solidFill>
                <a:schemeClr val="dk1"/>
              </a:solidFill>
              <a:effectLst/>
              <a:latin typeface="+mn-lt"/>
              <a:ea typeface="+mn-ea"/>
              <a:cs typeface="+mn-cs"/>
            </a:rPr>
            <a:t>, the </a:t>
          </a:r>
          <a:r>
            <a:rPr lang="en-US" sz="1100" b="0" i="0" u="none" strike="noStrike">
              <a:solidFill>
                <a:schemeClr val="dk1"/>
              </a:solidFill>
              <a:effectLst/>
              <a:latin typeface="+mn-lt"/>
              <a:ea typeface="+mn-ea"/>
              <a:cs typeface="+mn-cs"/>
              <a:hlinkClick xmlns:r="http://schemas.openxmlformats.org/officeDocument/2006/relationships" r:id=""/>
            </a:rPr>
            <a:t>trifid cipher</a:t>
          </a:r>
          <a:r>
            <a:rPr lang="en-US" sz="1100" b="0" i="0">
              <a:solidFill>
                <a:schemeClr val="dk1"/>
              </a:solidFill>
              <a:effectLst/>
              <a:latin typeface="+mn-lt"/>
              <a:ea typeface="+mn-ea"/>
              <a:cs typeface="+mn-cs"/>
            </a:rPr>
            <a:t>, the </a:t>
          </a:r>
          <a:r>
            <a:rPr lang="en-US" sz="1100" b="0" i="0" u="none" strike="noStrike">
              <a:solidFill>
                <a:schemeClr val="dk1"/>
              </a:solidFill>
              <a:effectLst/>
              <a:latin typeface="+mn-lt"/>
              <a:ea typeface="+mn-ea"/>
              <a:cs typeface="+mn-cs"/>
              <a:hlinkClick xmlns:r="http://schemas.openxmlformats.org/officeDocument/2006/relationships" r:id=""/>
            </a:rPr>
            <a:t>ADFGVX cipher</a:t>
          </a:r>
          <a:r>
            <a:rPr lang="en-US" sz="1100" b="0" i="0">
              <a:solidFill>
                <a:schemeClr val="dk1"/>
              </a:solidFill>
              <a:effectLst/>
              <a:latin typeface="+mn-lt"/>
              <a:ea typeface="+mn-ea"/>
              <a:cs typeface="+mn-cs"/>
            </a:rPr>
            <a:t> and the </a:t>
          </a:r>
          <a:r>
            <a:rPr lang="en-US" sz="1100" b="0" i="0" u="none" strike="noStrike">
              <a:solidFill>
                <a:schemeClr val="dk1"/>
              </a:solidFill>
              <a:effectLst/>
              <a:latin typeface="+mn-lt"/>
              <a:ea typeface="+mn-ea"/>
              <a:cs typeface="+mn-cs"/>
              <a:hlinkClick xmlns:r="http://schemas.openxmlformats.org/officeDocument/2006/relationships" r:id=""/>
            </a:rPr>
            <a:t>VIC cipher</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Another choice would be to replace each letter with its binary representation, transpose that, and then convert the new binary string into the corresponding ASCII characters. Looping the scrambling process on the binary string multiple times before changing it into ASCII characters would likely make it harder to break. Many modern </a:t>
          </a:r>
          <a:r>
            <a:rPr lang="en-US" sz="1100" b="0" i="0" u="none" strike="noStrike">
              <a:solidFill>
                <a:schemeClr val="dk1"/>
              </a:solidFill>
              <a:effectLst/>
              <a:latin typeface="+mn-lt"/>
              <a:ea typeface="+mn-ea"/>
              <a:cs typeface="+mn-cs"/>
              <a:hlinkClick xmlns:r="http://schemas.openxmlformats.org/officeDocument/2006/relationships" r:id=""/>
            </a:rPr>
            <a:t>block ciphers</a:t>
          </a:r>
          <a:r>
            <a:rPr lang="en-US" sz="1100" b="0" i="0">
              <a:solidFill>
                <a:schemeClr val="dk1"/>
              </a:solidFill>
              <a:effectLst/>
              <a:latin typeface="+mn-lt"/>
              <a:ea typeface="+mn-ea"/>
              <a:cs typeface="+mn-cs"/>
            </a:rPr>
            <a:t> use more complex forms of transposition related to this simple idea.</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352424</xdr:colOff>
      <xdr:row>3</xdr:row>
      <xdr:rowOff>47625</xdr:rowOff>
    </xdr:from>
    <xdr:to>
      <xdr:col>8</xdr:col>
      <xdr:colOff>457199</xdr:colOff>
      <xdr:row>20</xdr:row>
      <xdr:rowOff>0</xdr:rowOff>
    </xdr:to>
    <xdr:sp macro="" textlink="">
      <xdr:nvSpPr>
        <xdr:cNvPr id="2" name="TextBox 1">
          <a:extLst>
            <a:ext uri="{FF2B5EF4-FFF2-40B4-BE49-F238E27FC236}">
              <a16:creationId xmlns:a16="http://schemas.microsoft.com/office/drawing/2014/main" id="{E0D97D57-3E20-4FDB-9D9E-C84BCE90FDE8}"/>
            </a:ext>
          </a:extLst>
        </xdr:cNvPr>
        <xdr:cNvSpPr txBox="1"/>
      </xdr:nvSpPr>
      <xdr:spPr>
        <a:xfrm>
          <a:off x="962024" y="619125"/>
          <a:ext cx="4371975" cy="319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It struck us that if the numbers really were randomly distributed, there was not much we could do with them. Knowing that eyes alone cannot be trusted, we performed a chi-square test against the uniform distribution, which confirmed that the numbers are indeed randomly distributed.</a:t>
          </a:r>
        </a:p>
        <a:p>
          <a:endParaRPr lang="en-US"/>
        </a:p>
        <a:p>
          <a:r>
            <a:rPr lang="en-US"/>
            <a:t>Now, this did not necessarily mean that we were at the end of our quest. In cryptography, a completely random ciphertext screams </a:t>
          </a:r>
          <a:r>
            <a:rPr lang="en-US">
              <a:hlinkClick xmlns:r="http://schemas.openxmlformats.org/officeDocument/2006/relationships" r:id=""/>
            </a:rPr>
            <a:t>‘One Time Pad’</a:t>
          </a:r>
          <a:r>
            <a:rPr lang="en-US"/>
            <a:t>. The plaintext is found by XORing the ciphertext with a randomly-generated key. The problem is that we don’t know the key. We tried XORing posts with the sidebar text, and with other posts, all to no avail.</a:t>
          </a:r>
        </a:p>
        <a:p>
          <a:endParaRPr lang="en-US" sz="1100"/>
        </a:p>
        <a:p>
          <a:r>
            <a:rPr lang="en-US" sz="1100"/>
            <a:t>https://laurencetennant.com/f04cb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785BC-BD31-43D6-A738-FF56126F27E9}">
  <sheetPr codeName="Sheet1"/>
  <dimension ref="B3:F29"/>
  <sheetViews>
    <sheetView showGridLines="0" tabSelected="1" zoomScale="130" zoomScaleNormal="130" workbookViewId="0">
      <selection activeCell="C8" sqref="C8"/>
    </sheetView>
  </sheetViews>
  <sheetFormatPr defaultRowHeight="15" x14ac:dyDescent="0.25"/>
  <cols>
    <col min="2" max="2" width="12.5703125" customWidth="1"/>
    <col min="3" max="3" width="19.140625" bestFit="1" customWidth="1"/>
    <col min="7" max="7" width="5.42578125" customWidth="1"/>
    <col min="8" max="8" width="3" bestFit="1" customWidth="1"/>
    <col min="9" max="10" width="4.28515625" bestFit="1" customWidth="1"/>
    <col min="11" max="12" width="3.5703125" bestFit="1" customWidth="1"/>
    <col min="13" max="14" width="2.28515625" bestFit="1" customWidth="1"/>
    <col min="15" max="15" width="2" bestFit="1" customWidth="1"/>
    <col min="16" max="72" width="3" bestFit="1" customWidth="1"/>
  </cols>
  <sheetData>
    <row r="3" spans="2:6" x14ac:dyDescent="0.25">
      <c r="B3" s="24" t="s">
        <v>3</v>
      </c>
      <c r="C3" s="5" t="s">
        <v>101</v>
      </c>
    </row>
    <row r="4" spans="2:6" x14ac:dyDescent="0.25">
      <c r="B4" s="24" t="s">
        <v>1</v>
      </c>
      <c r="C4" s="5" t="str" cm="1">
        <f t="array" ref="C4">_xlfn.TEXTJOIN(,TRUE,MID(C3,_xlfn.SEQUENCE(LEN(C3),,LEN(C3),-1),1))</f>
        <v>eltsac eht dnefeD</v>
      </c>
    </row>
    <row r="7" spans="2:6" x14ac:dyDescent="0.25">
      <c r="B7" s="25" t="s">
        <v>10</v>
      </c>
      <c r="C7" s="5" t="str">
        <f>C4</f>
        <v>eltsac eht dnefeD</v>
      </c>
    </row>
    <row r="8" spans="2:6" x14ac:dyDescent="0.25">
      <c r="B8" s="25" t="s">
        <v>0</v>
      </c>
      <c r="C8" s="5" t="str" cm="1">
        <f t="array" ref="C8">_xlfn.TEXTJOIN(,TRUE,MID(C7,_xlfn.SEQUENCE(LEN(C7),,LEN(C7),-1),1))</f>
        <v>Defend the castle</v>
      </c>
    </row>
    <row r="11" spans="2:6" x14ac:dyDescent="0.25">
      <c r="E11" s="3"/>
      <c r="F11" s="3"/>
    </row>
    <row r="12" spans="2:6" x14ac:dyDescent="0.25">
      <c r="E12" s="3"/>
      <c r="F12" s="3"/>
    </row>
    <row r="13" spans="2:6" x14ac:dyDescent="0.25">
      <c r="E13" s="3"/>
      <c r="F13" s="3"/>
    </row>
    <row r="14" spans="2:6" x14ac:dyDescent="0.25">
      <c r="E14" s="3"/>
      <c r="F14" s="3"/>
    </row>
    <row r="15" spans="2:6" x14ac:dyDescent="0.25">
      <c r="E15" s="3"/>
      <c r="F15" s="3"/>
    </row>
    <row r="16" spans="2:6" x14ac:dyDescent="0.25">
      <c r="E16" s="3"/>
      <c r="F16" s="3"/>
    </row>
    <row r="17" spans="3:6" x14ac:dyDescent="0.25">
      <c r="E17" s="3"/>
      <c r="F17" s="3"/>
    </row>
    <row r="18" spans="3:6" x14ac:dyDescent="0.25">
      <c r="E18" s="3"/>
      <c r="F18" s="3"/>
    </row>
    <row r="19" spans="3:6" x14ac:dyDescent="0.25">
      <c r="E19" s="3"/>
      <c r="F19" s="3"/>
    </row>
    <row r="20" spans="3:6" x14ac:dyDescent="0.25">
      <c r="E20" s="3"/>
      <c r="F20" s="3"/>
    </row>
    <row r="21" spans="3:6" x14ac:dyDescent="0.25">
      <c r="E21" s="3"/>
      <c r="F21" s="3"/>
    </row>
    <row r="22" spans="3:6" x14ac:dyDescent="0.25">
      <c r="E22" s="3"/>
      <c r="F22" s="3"/>
    </row>
    <row r="23" spans="3:6" x14ac:dyDescent="0.25">
      <c r="C23" s="5" t="str" cm="1">
        <f t="array" ref="C23">UPPER(SUBSTITUTE(_xlfn.TEXTJOIN(,TRUE,MID(C3,_xlfn.SEQUENCE(LEN(C3),,LEN(C3),-1),1))," ",""))</f>
        <v>ELTSACEHTDNEFED</v>
      </c>
      <c r="E23" s="3"/>
      <c r="F23" s="3"/>
    </row>
    <row r="24" spans="3:6" x14ac:dyDescent="0.25">
      <c r="E24" s="3"/>
      <c r="F24" s="3"/>
    </row>
    <row r="25" spans="3:6" x14ac:dyDescent="0.25">
      <c r="E25" s="3"/>
      <c r="F25" s="3"/>
    </row>
    <row r="26" spans="3:6" x14ac:dyDescent="0.25">
      <c r="E26" s="3"/>
      <c r="F26" s="3"/>
    </row>
    <row r="27" spans="3:6" x14ac:dyDescent="0.25">
      <c r="E27" s="3"/>
      <c r="F27" s="3"/>
    </row>
    <row r="28" spans="3:6" x14ac:dyDescent="0.25">
      <c r="E28" s="3"/>
      <c r="F28" s="3"/>
    </row>
    <row r="29" spans="3:6" x14ac:dyDescent="0.25">
      <c r="E29" s="3"/>
      <c r="F29" s="3"/>
    </row>
  </sheetData>
  <printOptions headings="1"/>
  <pageMargins left="0.7" right="0.7" top="0.75" bottom="0.75" header="0.3" footer="0.3"/>
  <pageSetup paperSize="9" orientation="portrait" cellComments="atEnd"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369F6-8144-4B50-B5C6-1FBE6C58E088}">
  <sheetPr codeName="Sheet2"/>
  <dimension ref="B3:Q79"/>
  <sheetViews>
    <sheetView showGridLines="0" workbookViewId="0">
      <selection activeCell="D9" sqref="D9"/>
    </sheetView>
  </sheetViews>
  <sheetFormatPr defaultRowHeight="15" x14ac:dyDescent="0.25"/>
  <cols>
    <col min="1" max="1" width="2.7109375" customWidth="1"/>
    <col min="2" max="2" width="12.5703125" customWidth="1"/>
    <col min="3" max="3" width="60.140625" bestFit="1" customWidth="1"/>
    <col min="5" max="5" width="9.5703125" customWidth="1"/>
    <col min="7" max="7" width="5.42578125" customWidth="1"/>
    <col min="8" max="8" width="5.5703125" customWidth="1"/>
    <col min="9" max="10" width="4.28515625" bestFit="1" customWidth="1"/>
    <col min="11" max="12" width="3.5703125" bestFit="1" customWidth="1"/>
    <col min="13" max="14" width="2.28515625" bestFit="1" customWidth="1"/>
    <col min="15" max="15" width="2" bestFit="1" customWidth="1"/>
    <col min="16" max="72" width="3" bestFit="1" customWidth="1"/>
  </cols>
  <sheetData>
    <row r="3" spans="2:15" x14ac:dyDescent="0.25">
      <c r="B3" s="24" t="s">
        <v>3</v>
      </c>
      <c r="C3" s="5" t="s">
        <v>113</v>
      </c>
    </row>
    <row r="4" spans="2:15" x14ac:dyDescent="0.25">
      <c r="B4" s="24" t="s">
        <v>108</v>
      </c>
      <c r="C4" s="5">
        <v>3</v>
      </c>
      <c r="G4" s="7"/>
    </row>
    <row r="5" spans="2:15" x14ac:dyDescent="0.25">
      <c r="B5" s="24" t="s">
        <v>1</v>
      </c>
      <c r="C5" s="5" t="str" cm="1">
        <f t="array" aca="1" ref="C5" ca="1">UPPER(_xlfn.TEXTJOIN(,FALSE,MID(C3,_xlfn.SEQUENCE(LEN(C3)),1)&amp;MID(_xlfn.TEXTJOIN(,TRUE,CHAR(_xlfn.RANDARRAY(LEN(C3)*C4,,65,90,TRUE))),_xlfn.SEQUENCE(LEN(C3),,1,C4),C4)))</f>
        <v>DKHXECYKFGVUEVQGNTHVDNKOCROPAAPOSEBITOKULWDMEGGR</v>
      </c>
    </row>
    <row r="8" spans="2:15" x14ac:dyDescent="0.25">
      <c r="B8" s="25" t="s">
        <v>10</v>
      </c>
      <c r="C8" s="5" t="str">
        <f ca="1">C5</f>
        <v>DKHXECYKFGVUEVQGNTHVDNKOCROPAAPOSEBITOKULWDMEGGR</v>
      </c>
    </row>
    <row r="9" spans="2:15" x14ac:dyDescent="0.25">
      <c r="B9" s="25" t="s">
        <v>108</v>
      </c>
      <c r="C9" s="5">
        <v>3</v>
      </c>
    </row>
    <row r="10" spans="2:15" ht="20.25" x14ac:dyDescent="0.3">
      <c r="B10" s="25" t="s">
        <v>0</v>
      </c>
      <c r="C10" s="5" t="str" cm="1">
        <f t="array" aca="1" ref="C10" ca="1">_xlfn.TEXTJOIN(,FALSE,MID(C8,_xlfn.SEQUENCE(LEN(C8)/2,,,C9+1),1))</f>
        <v>DEFENDCASTLE</v>
      </c>
      <c r="O10" s="39" t="s">
        <v>179</v>
      </c>
    </row>
    <row r="12" spans="2:15" x14ac:dyDescent="0.25">
      <c r="F12" s="2"/>
    </row>
    <row r="13" spans="2:15" x14ac:dyDescent="0.25">
      <c r="F13" s="2"/>
    </row>
    <row r="14" spans="2:15" x14ac:dyDescent="0.25">
      <c r="F14" s="2"/>
    </row>
    <row r="15" spans="2:15" x14ac:dyDescent="0.25">
      <c r="B15" t="s">
        <v>3</v>
      </c>
      <c r="C15" t="s">
        <v>109</v>
      </c>
      <c r="D15">
        <f>LEN(C15)</f>
        <v>15</v>
      </c>
      <c r="E15" s="3"/>
      <c r="F15" s="7" t="s">
        <v>21</v>
      </c>
    </row>
    <row r="16" spans="2:15" x14ac:dyDescent="0.25">
      <c r="B16" t="s">
        <v>110</v>
      </c>
      <c r="C16" t="s">
        <v>111</v>
      </c>
      <c r="D16">
        <f>LEN(C16)</f>
        <v>6</v>
      </c>
      <c r="F16" s="2"/>
    </row>
    <row r="17" spans="2:17" x14ac:dyDescent="0.25">
      <c r="B17" t="s">
        <v>1</v>
      </c>
      <c r="F17" s="2"/>
    </row>
    <row r="18" spans="2:17" x14ac:dyDescent="0.25">
      <c r="F18" s="2"/>
    </row>
    <row r="19" spans="2:17" x14ac:dyDescent="0.25">
      <c r="C19" s="3"/>
      <c r="F19" s="2"/>
    </row>
    <row r="20" spans="2:17" x14ac:dyDescent="0.25">
      <c r="B20" t="str" cm="1">
        <f t="array" ref="B20:B34">MID(C15,_xlfn.SEQUENCE(LEN(C15)),1)</f>
        <v>D</v>
      </c>
      <c r="C20" s="3" t="str" cm="1">
        <f t="array" ref="C20:C34">MID(C16,MOD(_xlfn.SEQUENCE(LEN(C15))-1,LEN(C16))+1,1)</f>
        <v>s</v>
      </c>
      <c r="D20" cm="1">
        <f t="array" ref="D20:D34">SEARCH(MID(C16,MOD(_xlfn.SEQUENCE(LEN(C15))-1,LEN(C16))+1,1),F15)</f>
        <v>19</v>
      </c>
      <c r="E20">
        <f>1+SUM($D$20:D20)</f>
        <v>20</v>
      </c>
      <c r="F20" s="2" cm="1">
        <f t="array" ref="F20">SUM(SEARCH(MID(C16,MOD(_xlfn.SEQUENCE(LEN(C15))-1,LEN(C16))+1,1),F15))</f>
        <v>150</v>
      </c>
      <c r="G20" t="str" cm="1">
        <f t="array" aca="1" ref="G20" ca="1">_xlfn.TEXTJOIN(,,MID(F15,_xlfn.RANDARRAY(SEARCH(MID(C16,MOD(_xlfn.SEQUENCE(LEN(C15))-1,LEN(C16))+1,1),F15),,1,LEN(F15),TRUE),1))</f>
        <v>PFEZBHWBNOGBGRF</v>
      </c>
      <c r="Q20" s="8" cm="1">
        <f t="array" ref="Q20:Q21">_xlfn.SEQUENCE(LEN(C15),,,{2;3})</f>
        <v>1</v>
      </c>
    </row>
    <row r="21" spans="2:17" x14ac:dyDescent="0.25">
      <c r="B21" t="str">
        <v>E</v>
      </c>
      <c r="C21" s="3" t="str">
        <v>h</v>
      </c>
      <c r="D21">
        <v>8</v>
      </c>
      <c r="E21">
        <f>1+SUM($D$20:D21)</f>
        <v>28</v>
      </c>
      <c r="F21" s="2"/>
      <c r="Q21">
        <v>1</v>
      </c>
    </row>
    <row r="22" spans="2:17" x14ac:dyDescent="0.25">
      <c r="B22" t="str">
        <v>F</v>
      </c>
      <c r="C22" s="3" t="str">
        <v>i</v>
      </c>
      <c r="D22">
        <v>9</v>
      </c>
      <c r="E22">
        <f>1+SUM($D$20:D22)</f>
        <v>37</v>
      </c>
      <c r="F22" s="2"/>
    </row>
    <row r="23" spans="2:17" x14ac:dyDescent="0.25">
      <c r="B23" t="str">
        <v>E</v>
      </c>
      <c r="C23" s="3" t="str">
        <v>e</v>
      </c>
      <c r="D23">
        <v>5</v>
      </c>
      <c r="E23">
        <f>1+SUM($D$20:D23)</f>
        <v>42</v>
      </c>
      <c r="F23" s="2"/>
    </row>
    <row r="24" spans="2:17" x14ac:dyDescent="0.25">
      <c r="B24" t="str">
        <v>N</v>
      </c>
      <c r="C24" s="3" t="str">
        <v>l</v>
      </c>
      <c r="D24">
        <v>12</v>
      </c>
      <c r="E24">
        <f>1+SUM($D$20:D24)</f>
        <v>54</v>
      </c>
      <c r="F24" s="2"/>
    </row>
    <row r="25" spans="2:17" x14ac:dyDescent="0.25">
      <c r="B25" t="str">
        <v>D</v>
      </c>
      <c r="C25" s="3" t="str">
        <v>d</v>
      </c>
      <c r="D25">
        <v>4</v>
      </c>
      <c r="E25">
        <f>1+SUM($D$20:D25)</f>
        <v>58</v>
      </c>
      <c r="F25" s="2"/>
    </row>
    <row r="26" spans="2:17" x14ac:dyDescent="0.25">
      <c r="B26" t="str">
        <v>T</v>
      </c>
      <c r="C26" s="3" t="str">
        <v>s</v>
      </c>
      <c r="D26">
        <v>19</v>
      </c>
      <c r="E26">
        <f>1+SUM($D$20:D26)</f>
        <v>77</v>
      </c>
      <c r="F26" s="2"/>
    </row>
    <row r="27" spans="2:17" x14ac:dyDescent="0.25">
      <c r="B27" t="str">
        <v>H</v>
      </c>
      <c r="C27" s="3" t="str">
        <v>h</v>
      </c>
      <c r="D27">
        <v>8</v>
      </c>
      <c r="E27">
        <f>1+SUM($D$20:D27)</f>
        <v>85</v>
      </c>
      <c r="F27" s="2"/>
    </row>
    <row r="28" spans="2:17" x14ac:dyDescent="0.25">
      <c r="B28" t="str">
        <v>E</v>
      </c>
      <c r="C28" s="3" t="str">
        <v>i</v>
      </c>
      <c r="D28">
        <v>9</v>
      </c>
      <c r="E28">
        <f>1+SUM($D$20:D28)</f>
        <v>94</v>
      </c>
      <c r="F28" s="2"/>
    </row>
    <row r="29" spans="2:17" x14ac:dyDescent="0.25">
      <c r="B29" t="str">
        <v>C</v>
      </c>
      <c r="C29" s="3" t="str">
        <v>e</v>
      </c>
      <c r="D29">
        <v>5</v>
      </c>
      <c r="E29">
        <f>1+SUM($D$20:D29)</f>
        <v>99</v>
      </c>
      <c r="F29" s="2"/>
      <c r="M29" t="s">
        <v>112</v>
      </c>
    </row>
    <row r="30" spans="2:17" x14ac:dyDescent="0.25">
      <c r="B30" t="str">
        <v>A</v>
      </c>
      <c r="C30" s="3" t="str">
        <v>l</v>
      </c>
      <c r="D30">
        <v>12</v>
      </c>
      <c r="E30">
        <f>1+SUM($D$20:D30)</f>
        <v>111</v>
      </c>
      <c r="F30" s="2"/>
    </row>
    <row r="31" spans="2:17" x14ac:dyDescent="0.25">
      <c r="B31" t="str">
        <v>S</v>
      </c>
      <c r="C31" s="3" t="str">
        <v>d</v>
      </c>
      <c r="D31">
        <v>4</v>
      </c>
      <c r="E31">
        <f>1+SUM($D$20:D31)</f>
        <v>115</v>
      </c>
      <c r="F31" s="2"/>
    </row>
    <row r="32" spans="2:17" x14ac:dyDescent="0.25">
      <c r="B32" t="str">
        <v>T</v>
      </c>
      <c r="C32" s="3" t="str">
        <v>s</v>
      </c>
      <c r="D32">
        <v>19</v>
      </c>
      <c r="E32">
        <f>1+SUM($D$20:D32)</f>
        <v>134</v>
      </c>
      <c r="F32" s="2"/>
    </row>
    <row r="33" spans="2:6" x14ac:dyDescent="0.25">
      <c r="B33" t="str">
        <v>L</v>
      </c>
      <c r="C33" s="3" t="str">
        <v>h</v>
      </c>
      <c r="D33">
        <v>8</v>
      </c>
      <c r="E33">
        <f>1+SUM($D$20:D33)</f>
        <v>142</v>
      </c>
      <c r="F33" s="2"/>
    </row>
    <row r="34" spans="2:6" x14ac:dyDescent="0.25">
      <c r="B34" t="str">
        <v>E</v>
      </c>
      <c r="C34" s="3" t="str">
        <v>i</v>
      </c>
      <c r="D34">
        <v>9</v>
      </c>
      <c r="E34">
        <f>1+SUM($D$20:D34)</f>
        <v>151</v>
      </c>
      <c r="F34" s="2"/>
    </row>
    <row r="35" spans="2:6" x14ac:dyDescent="0.25">
      <c r="C35" s="3"/>
      <c r="F35" s="2"/>
    </row>
    <row r="36" spans="2:6" x14ac:dyDescent="0.25">
      <c r="C36" s="3"/>
      <c r="F36" s="2"/>
    </row>
    <row r="37" spans="2:6" x14ac:dyDescent="0.25">
      <c r="C37" s="3"/>
      <c r="F37" s="2"/>
    </row>
    <row r="38" spans="2:6" x14ac:dyDescent="0.25">
      <c r="F38" s="2"/>
    </row>
    <row r="39" spans="2:6" x14ac:dyDescent="0.25">
      <c r="F39" s="2"/>
    </row>
    <row r="40" spans="2:6" x14ac:dyDescent="0.25">
      <c r="F40" s="2"/>
    </row>
    <row r="41" spans="2:6" x14ac:dyDescent="0.25">
      <c r="F41" s="2"/>
    </row>
    <row r="42" spans="2:6" x14ac:dyDescent="0.25">
      <c r="F42" s="2"/>
    </row>
    <row r="43" spans="2:6" x14ac:dyDescent="0.25">
      <c r="F43" s="2"/>
    </row>
    <row r="44" spans="2:6" x14ac:dyDescent="0.25">
      <c r="F44" s="2"/>
    </row>
    <row r="45" spans="2:6" x14ac:dyDescent="0.25">
      <c r="F45" s="2"/>
    </row>
    <row r="46" spans="2:6" x14ac:dyDescent="0.25">
      <c r="F46" s="2"/>
    </row>
    <row r="47" spans="2:6" x14ac:dyDescent="0.25">
      <c r="F47" s="2"/>
    </row>
    <row r="48" spans="2:6" x14ac:dyDescent="0.25">
      <c r="F48" s="2"/>
    </row>
    <row r="49" spans="6:6" x14ac:dyDescent="0.25">
      <c r="F49" s="2"/>
    </row>
    <row r="50" spans="6:6" x14ac:dyDescent="0.25">
      <c r="F50" s="2"/>
    </row>
    <row r="51" spans="6:6" x14ac:dyDescent="0.25">
      <c r="F51" s="2"/>
    </row>
    <row r="52" spans="6:6" x14ac:dyDescent="0.25">
      <c r="F52" s="2"/>
    </row>
    <row r="53" spans="6:6" x14ac:dyDescent="0.25">
      <c r="F53" s="2"/>
    </row>
    <row r="54" spans="6:6" x14ac:dyDescent="0.25">
      <c r="F54" s="2"/>
    </row>
    <row r="55" spans="6:6" x14ac:dyDescent="0.25">
      <c r="F55" s="2"/>
    </row>
    <row r="56" spans="6:6" x14ac:dyDescent="0.25">
      <c r="F56" s="2"/>
    </row>
    <row r="57" spans="6:6" x14ac:dyDescent="0.25">
      <c r="F57" s="2"/>
    </row>
    <row r="58" spans="6:6" x14ac:dyDescent="0.25">
      <c r="F58" s="2"/>
    </row>
    <row r="59" spans="6:6" x14ac:dyDescent="0.25">
      <c r="F59" s="2"/>
    </row>
    <row r="60" spans="6:6" x14ac:dyDescent="0.25">
      <c r="F60" s="2"/>
    </row>
    <row r="61" spans="6:6" x14ac:dyDescent="0.25">
      <c r="F61" s="2"/>
    </row>
    <row r="62" spans="6:6" x14ac:dyDescent="0.25">
      <c r="F62" s="2"/>
    </row>
    <row r="63" spans="6:6" x14ac:dyDescent="0.25">
      <c r="F63" s="2"/>
    </row>
    <row r="64" spans="6:6" x14ac:dyDescent="0.25">
      <c r="F64" s="2"/>
    </row>
    <row r="65" spans="6:6" x14ac:dyDescent="0.25">
      <c r="F65" s="2"/>
    </row>
    <row r="66" spans="6:6" x14ac:dyDescent="0.25">
      <c r="F66" s="2"/>
    </row>
    <row r="67" spans="6:6" x14ac:dyDescent="0.25">
      <c r="F67" s="2"/>
    </row>
    <row r="68" spans="6:6" x14ac:dyDescent="0.25">
      <c r="F68" s="2"/>
    </row>
    <row r="69" spans="6:6" x14ac:dyDescent="0.25">
      <c r="F69" s="2"/>
    </row>
    <row r="70" spans="6:6" x14ac:dyDescent="0.25">
      <c r="F70" s="2"/>
    </row>
    <row r="71" spans="6:6" x14ac:dyDescent="0.25">
      <c r="F71" s="2"/>
    </row>
    <row r="72" spans="6:6" x14ac:dyDescent="0.25">
      <c r="F72" s="2"/>
    </row>
    <row r="73" spans="6:6" x14ac:dyDescent="0.25">
      <c r="F73" s="2"/>
    </row>
    <row r="74" spans="6:6" x14ac:dyDescent="0.25">
      <c r="F74" s="2"/>
    </row>
    <row r="75" spans="6:6" x14ac:dyDescent="0.25">
      <c r="F75" s="2"/>
    </row>
    <row r="76" spans="6:6" x14ac:dyDescent="0.25">
      <c r="F76" s="2"/>
    </row>
    <row r="77" spans="6:6" x14ac:dyDescent="0.25">
      <c r="F77" s="2"/>
    </row>
    <row r="78" spans="6:6" x14ac:dyDescent="0.25">
      <c r="F78" s="2"/>
    </row>
    <row r="79" spans="6:6" x14ac:dyDescent="0.25">
      <c r="F79" s="2"/>
    </row>
  </sheetData>
  <printOptions headings="1"/>
  <pageMargins left="0.7" right="0.7" top="0.75" bottom="0.75" header="0.3" footer="0.3"/>
  <pageSetup paperSize="9" orientation="portrait" cellComments="atEnd"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B370-9F55-4A6A-9445-C031EEE92F03}">
  <sheetPr codeName="Sheet3"/>
  <dimension ref="C3:H30"/>
  <sheetViews>
    <sheetView showGridLines="0" topLeftCell="B1" workbookViewId="0">
      <selection activeCell="D7" sqref="D7"/>
    </sheetView>
  </sheetViews>
  <sheetFormatPr defaultRowHeight="15" x14ac:dyDescent="0.25"/>
  <cols>
    <col min="2" max="2" width="3.140625" customWidth="1"/>
    <col min="3" max="3" width="12.5703125" customWidth="1"/>
    <col min="4" max="4" width="55.85546875" bestFit="1" customWidth="1"/>
    <col min="8" max="8" width="5.42578125" customWidth="1"/>
    <col min="9" max="9" width="3" bestFit="1" customWidth="1"/>
    <col min="10" max="11" width="4.28515625" bestFit="1" customWidth="1"/>
    <col min="12" max="13" width="3.5703125" bestFit="1" customWidth="1"/>
    <col min="14" max="15" width="2.28515625" bestFit="1" customWidth="1"/>
    <col min="16" max="16" width="2" bestFit="1" customWidth="1"/>
    <col min="17" max="73" width="3" bestFit="1" customWidth="1"/>
  </cols>
  <sheetData>
    <row r="3" spans="3:8" x14ac:dyDescent="0.25">
      <c r="C3" s="24" t="s">
        <v>3</v>
      </c>
      <c r="D3" s="5" t="s">
        <v>114</v>
      </c>
    </row>
    <row r="4" spans="3:8" x14ac:dyDescent="0.25">
      <c r="C4" s="24" t="s">
        <v>1</v>
      </c>
      <c r="D4" s="5" t="str" cm="1">
        <f t="array" ref="D4">_xlfn.TEXTJOIN(" ",TRUE,FIND(MID(D3,_xlfn.SEQUENCE(LEN(D3)),1),C9))</f>
        <v>3 34 27 44 27 29 46 31 44 45 63 46 41 63 40 47 39 28 31 44 45 66</v>
      </c>
      <c r="H4" s="7"/>
    </row>
    <row r="6" spans="3:8" x14ac:dyDescent="0.25">
      <c r="C6" s="25" t="s">
        <v>10</v>
      </c>
      <c r="D6" s="5" t="str">
        <f>D4</f>
        <v>3 34 27 44 27 29 46 31 44 45 63 46 41 63 40 47 39 28 31 44 45 66</v>
      </c>
    </row>
    <row r="7" spans="3:8" x14ac:dyDescent="0.25">
      <c r="C7" s="25" t="s">
        <v>0</v>
      </c>
      <c r="D7" s="26" t="str" cm="1">
        <f t="array" ref="D7">_xlfn.TEXTJOIN(,TRUE,MID(C9,TRIM(MID(SUBSTITUTE($D6," ",REPT(" ",99)),_xlfn.SEQUENCE(LEN(D6)-LEN(SUBSTITUTE(D6," ",""))+1)*99-98,99)),1))</f>
        <v>Characters to numbers.</v>
      </c>
    </row>
    <row r="9" spans="3:8" x14ac:dyDescent="0.25">
      <c r="C9" t="s">
        <v>17</v>
      </c>
    </row>
    <row r="12" spans="3:8" x14ac:dyDescent="0.25">
      <c r="F12" s="3"/>
      <c r="G12" s="3"/>
    </row>
    <row r="13" spans="3:8" x14ac:dyDescent="0.25">
      <c r="F13" s="3"/>
      <c r="G13" s="3"/>
    </row>
    <row r="14" spans="3:8" x14ac:dyDescent="0.25">
      <c r="F14" s="3"/>
      <c r="G14" s="3"/>
    </row>
    <row r="15" spans="3:8" x14ac:dyDescent="0.25">
      <c r="F15" s="3"/>
      <c r="G15" s="3"/>
    </row>
    <row r="16" spans="3:8" x14ac:dyDescent="0.25">
      <c r="F16" s="3"/>
      <c r="G16" s="3"/>
    </row>
    <row r="17" spans="6:7" x14ac:dyDescent="0.25">
      <c r="F17" s="3"/>
      <c r="G17" s="3"/>
    </row>
    <row r="18" spans="6:7" x14ac:dyDescent="0.25">
      <c r="F18" s="3"/>
      <c r="G18" s="3"/>
    </row>
    <row r="19" spans="6:7" x14ac:dyDescent="0.25">
      <c r="F19" s="3"/>
      <c r="G19" s="3"/>
    </row>
    <row r="20" spans="6:7" x14ac:dyDescent="0.25">
      <c r="F20" s="3"/>
      <c r="G20" s="3"/>
    </row>
    <row r="21" spans="6:7" x14ac:dyDescent="0.25">
      <c r="F21" s="3"/>
      <c r="G21" s="3"/>
    </row>
    <row r="22" spans="6:7" x14ac:dyDescent="0.25">
      <c r="F22" s="3"/>
      <c r="G22" s="3"/>
    </row>
    <row r="23" spans="6:7" x14ac:dyDescent="0.25">
      <c r="F23" s="3"/>
      <c r="G23" s="3"/>
    </row>
    <row r="24" spans="6:7" x14ac:dyDescent="0.25">
      <c r="F24" s="3"/>
      <c r="G24" s="3"/>
    </row>
    <row r="25" spans="6:7" x14ac:dyDescent="0.25">
      <c r="F25" s="3"/>
      <c r="G25" s="3"/>
    </row>
    <row r="26" spans="6:7" x14ac:dyDescent="0.25">
      <c r="F26" s="3"/>
      <c r="G26" s="3"/>
    </row>
    <row r="27" spans="6:7" x14ac:dyDescent="0.25">
      <c r="F27" s="3"/>
      <c r="G27" s="3"/>
    </row>
    <row r="28" spans="6:7" x14ac:dyDescent="0.25">
      <c r="F28" s="3"/>
      <c r="G28" s="3"/>
    </row>
    <row r="29" spans="6:7" x14ac:dyDescent="0.25">
      <c r="F29" s="3"/>
      <c r="G29" s="3"/>
    </row>
    <row r="30" spans="6:7" x14ac:dyDescent="0.25">
      <c r="F30" s="3"/>
      <c r="G30" s="3"/>
    </row>
  </sheetData>
  <printOptions headings="1"/>
  <pageMargins left="0.7" right="0.7" top="0.75" bottom="0.75" header="0.3" footer="0.3"/>
  <pageSetup paperSize="9" orientation="portrait" cellComments="atEnd"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F11E-7A43-4801-85BE-FA38B942131B}">
  <sheetPr codeName="Sheet4"/>
  <dimension ref="B2:B6"/>
  <sheetViews>
    <sheetView showGridLines="0" zoomScale="150" zoomScaleNormal="150" workbookViewId="0">
      <selection activeCell="E9" sqref="E9"/>
    </sheetView>
  </sheetViews>
  <sheetFormatPr defaultRowHeight="15" x14ac:dyDescent="0.25"/>
  <cols>
    <col min="1" max="1" width="3.140625" customWidth="1"/>
    <col min="2" max="2" width="33" customWidth="1"/>
  </cols>
  <sheetData>
    <row r="2" spans="2:2" x14ac:dyDescent="0.25">
      <c r="B2" s="27" t="s">
        <v>115</v>
      </c>
    </row>
    <row r="3" spans="2:2" x14ac:dyDescent="0.25">
      <c r="B3" s="5" t="s">
        <v>99</v>
      </c>
    </row>
    <row r="5" spans="2:2" x14ac:dyDescent="0.25">
      <c r="B5" s="28" t="s">
        <v>116</v>
      </c>
    </row>
    <row r="6" spans="2:2" x14ac:dyDescent="0.25">
      <c r="B6" s="5" t="str" cm="1">
        <f t="array" aca="1" ref="B6" ca="1">_xlfn.TEXTJOIN(,,_xlfn.SORTBY(MID(B3,_xlfn.SEQUENCE(LEN(B3)),1),_xlfn.RANDARRAY(LEN(B3))))</f>
        <v>IXURDWMQTPAFHKECGYNSBZLVO</v>
      </c>
    </row>
  </sheetData>
  <printOptions headings="1"/>
  <pageMargins left="0.7" right="0.7" top="0.75" bottom="0.75" header="0.3" footer="0.3"/>
  <pageSetup paperSize="9" orientation="portrait" cellComments="atEnd"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385C5-03F6-4EEE-86C8-7E53B0A721BD}">
  <sheetPr codeName="Sheet5"/>
  <dimension ref="B2:EF7"/>
  <sheetViews>
    <sheetView showGridLines="0" workbookViewId="0">
      <selection activeCell="C7" sqref="C7"/>
    </sheetView>
  </sheetViews>
  <sheetFormatPr defaultRowHeight="15" x14ac:dyDescent="0.25"/>
  <cols>
    <col min="1" max="1" width="3.140625" customWidth="1"/>
    <col min="2" max="2" width="16" customWidth="1"/>
    <col min="3" max="3" width="66.7109375" bestFit="1" customWidth="1"/>
    <col min="6" max="14" width="2" bestFit="1" customWidth="1"/>
    <col min="15" max="46" width="3" bestFit="1" customWidth="1"/>
    <col min="47" max="47" width="3.28515625" bestFit="1" customWidth="1"/>
    <col min="48" max="49" width="3.140625" bestFit="1" customWidth="1"/>
    <col min="50" max="50" width="3.28515625" bestFit="1" customWidth="1"/>
    <col min="51" max="104" width="3" bestFit="1" customWidth="1"/>
    <col min="105" max="136" width="4" bestFit="1" customWidth="1"/>
  </cols>
  <sheetData>
    <row r="2" spans="2:136" x14ac:dyDescent="0.25">
      <c r="B2" s="24" t="s">
        <v>8</v>
      </c>
      <c r="C2" s="5" t="s">
        <v>21</v>
      </c>
    </row>
    <row r="3" spans="2:136" x14ac:dyDescent="0.25">
      <c r="B3" s="24" t="s">
        <v>117</v>
      </c>
      <c r="C3" s="5" t="str" cm="1">
        <f t="array" ref="C3">_xlfn.TEXTJOIN(" ",TRUE,DEC2HEX(CODE(MID(C2,_xlfn.SEQUENCE(LEN(C2)),1))))</f>
        <v>41 42 43 44 45 46 47 48 49 4A 4B 4C 4D 4E 4F 50 51 52 53 54 55 56 57 58 59 5A</v>
      </c>
      <c r="BR3" t="str">
        <f>CHAR(BR4)</f>
        <v>A</v>
      </c>
      <c r="BS3" t="str">
        <f t="shared" ref="BS3:DG3" si="0">CHAR(BS4)</f>
        <v>B</v>
      </c>
      <c r="BT3" t="str">
        <f t="shared" si="0"/>
        <v>C</v>
      </c>
      <c r="BU3" t="str">
        <f t="shared" si="0"/>
        <v>D</v>
      </c>
      <c r="BV3" t="str">
        <f t="shared" si="0"/>
        <v>E</v>
      </c>
      <c r="BW3" t="str">
        <f t="shared" si="0"/>
        <v>F</v>
      </c>
      <c r="BX3" t="str">
        <f t="shared" si="0"/>
        <v>G</v>
      </c>
      <c r="BY3" t="str">
        <f t="shared" si="0"/>
        <v>H</v>
      </c>
      <c r="BZ3" t="str">
        <f t="shared" si="0"/>
        <v>I</v>
      </c>
      <c r="CA3" t="str">
        <f t="shared" si="0"/>
        <v>J</v>
      </c>
      <c r="CB3" t="str">
        <f t="shared" si="0"/>
        <v>K</v>
      </c>
      <c r="CC3" t="str">
        <f t="shared" si="0"/>
        <v>L</v>
      </c>
      <c r="CD3" t="str">
        <f t="shared" si="0"/>
        <v>M</v>
      </c>
      <c r="CE3" t="str">
        <f t="shared" si="0"/>
        <v>N</v>
      </c>
      <c r="CF3" t="str">
        <f t="shared" si="0"/>
        <v>O</v>
      </c>
      <c r="CG3" t="str">
        <f t="shared" si="0"/>
        <v>P</v>
      </c>
      <c r="CH3" t="str">
        <f t="shared" si="0"/>
        <v>Q</v>
      </c>
      <c r="CI3" t="str">
        <f t="shared" si="0"/>
        <v>R</v>
      </c>
      <c r="CJ3" t="str">
        <f t="shared" si="0"/>
        <v>S</v>
      </c>
      <c r="CK3" t="str">
        <f t="shared" si="0"/>
        <v>T</v>
      </c>
      <c r="CL3" t="str">
        <f t="shared" si="0"/>
        <v>U</v>
      </c>
      <c r="CM3" t="str">
        <f t="shared" si="0"/>
        <v>V</v>
      </c>
      <c r="CN3" t="str">
        <f t="shared" si="0"/>
        <v>W</v>
      </c>
      <c r="CO3" t="str">
        <f t="shared" si="0"/>
        <v>X</v>
      </c>
      <c r="CP3" t="str">
        <f t="shared" si="0"/>
        <v>Y</v>
      </c>
      <c r="CQ3" t="str">
        <f t="shared" si="0"/>
        <v>Z</v>
      </c>
      <c r="CR3" t="str">
        <f t="shared" si="0"/>
        <v>[</v>
      </c>
      <c r="CS3" t="str">
        <f t="shared" si="0"/>
        <v>\</v>
      </c>
      <c r="CT3" t="str">
        <f t="shared" si="0"/>
        <v>]</v>
      </c>
      <c r="CU3" t="str">
        <f t="shared" si="0"/>
        <v>^</v>
      </c>
      <c r="CV3" t="str">
        <f t="shared" si="0"/>
        <v>_</v>
      </c>
      <c r="CW3" t="str">
        <f t="shared" si="0"/>
        <v>`</v>
      </c>
      <c r="CX3" t="str">
        <f t="shared" si="0"/>
        <v>a</v>
      </c>
      <c r="CY3" t="str">
        <f t="shared" si="0"/>
        <v>b</v>
      </c>
      <c r="CZ3" t="str">
        <f t="shared" si="0"/>
        <v>c</v>
      </c>
      <c r="DA3" t="str">
        <f t="shared" si="0"/>
        <v>d</v>
      </c>
      <c r="DB3" t="str">
        <f t="shared" si="0"/>
        <v>e</v>
      </c>
      <c r="DC3" t="str">
        <f t="shared" si="0"/>
        <v>f</v>
      </c>
      <c r="DD3" t="str">
        <f t="shared" si="0"/>
        <v>g</v>
      </c>
      <c r="DE3" t="str">
        <f t="shared" si="0"/>
        <v>h</v>
      </c>
      <c r="DF3" t="str">
        <f t="shared" si="0"/>
        <v>i</v>
      </c>
      <c r="DG3" t="str">
        <f t="shared" si="0"/>
        <v>j</v>
      </c>
    </row>
    <row r="4" spans="2:136" x14ac:dyDescent="0.25">
      <c r="C4" t="str" cm="1">
        <f t="array" ref="C4">_xlfn.TEXTJOIN(,TRUE,DEC2HEX(CODE(MID(C2,_xlfn.SEQUENCE(LEN(C2)),1))))</f>
        <v>4142434445464748494A4B4C4D4E4F505152535455565758595A</v>
      </c>
      <c r="F4">
        <v>1</v>
      </c>
      <c r="G4">
        <v>2</v>
      </c>
      <c r="H4">
        <v>3</v>
      </c>
      <c r="I4">
        <v>4</v>
      </c>
      <c r="J4">
        <v>5</v>
      </c>
      <c r="K4">
        <v>6</v>
      </c>
      <c r="L4">
        <v>7</v>
      </c>
      <c r="M4">
        <v>8</v>
      </c>
      <c r="N4">
        <v>9</v>
      </c>
      <c r="O4">
        <v>10</v>
      </c>
      <c r="P4">
        <v>11</v>
      </c>
      <c r="Q4">
        <v>12</v>
      </c>
      <c r="R4">
        <v>13</v>
      </c>
      <c r="S4">
        <v>14</v>
      </c>
      <c r="T4">
        <v>15</v>
      </c>
      <c r="U4">
        <v>16</v>
      </c>
      <c r="V4">
        <v>17</v>
      </c>
      <c r="W4">
        <v>18</v>
      </c>
      <c r="X4">
        <v>19</v>
      </c>
      <c r="Y4">
        <v>20</v>
      </c>
      <c r="Z4">
        <v>21</v>
      </c>
      <c r="AA4">
        <v>22</v>
      </c>
      <c r="AB4">
        <v>23</v>
      </c>
      <c r="AC4">
        <v>24</v>
      </c>
      <c r="AD4">
        <v>25</v>
      </c>
      <c r="AE4">
        <v>26</v>
      </c>
      <c r="AF4">
        <v>27</v>
      </c>
      <c r="AG4">
        <v>28</v>
      </c>
      <c r="AH4">
        <v>29</v>
      </c>
      <c r="AI4">
        <v>30</v>
      </c>
      <c r="AJ4">
        <v>31</v>
      </c>
      <c r="AK4">
        <v>32</v>
      </c>
      <c r="AL4">
        <v>33</v>
      </c>
      <c r="AM4">
        <v>34</v>
      </c>
      <c r="AN4">
        <v>35</v>
      </c>
      <c r="AO4">
        <v>36</v>
      </c>
      <c r="AP4">
        <v>37</v>
      </c>
      <c r="AQ4">
        <v>38</v>
      </c>
      <c r="AR4">
        <v>39</v>
      </c>
      <c r="AS4">
        <v>40</v>
      </c>
      <c r="AT4">
        <v>41</v>
      </c>
      <c r="AU4">
        <v>42</v>
      </c>
      <c r="AV4">
        <v>43</v>
      </c>
      <c r="AW4">
        <v>44</v>
      </c>
      <c r="AX4">
        <v>45</v>
      </c>
      <c r="AY4">
        <v>46</v>
      </c>
      <c r="AZ4">
        <v>47</v>
      </c>
      <c r="BA4">
        <v>48</v>
      </c>
      <c r="BB4">
        <v>49</v>
      </c>
      <c r="BC4">
        <v>50</v>
      </c>
      <c r="BD4">
        <v>51</v>
      </c>
      <c r="BE4">
        <v>52</v>
      </c>
      <c r="BF4">
        <v>53</v>
      </c>
      <c r="BG4">
        <v>54</v>
      </c>
      <c r="BH4">
        <v>55</v>
      </c>
      <c r="BI4">
        <v>56</v>
      </c>
      <c r="BJ4">
        <v>57</v>
      </c>
      <c r="BK4">
        <v>58</v>
      </c>
      <c r="BL4">
        <v>59</v>
      </c>
      <c r="BM4">
        <v>60</v>
      </c>
      <c r="BN4">
        <v>61</v>
      </c>
      <c r="BO4">
        <v>62</v>
      </c>
      <c r="BP4">
        <v>63</v>
      </c>
      <c r="BQ4">
        <v>64</v>
      </c>
      <c r="BR4">
        <v>65</v>
      </c>
      <c r="BS4">
        <v>66</v>
      </c>
      <c r="BT4">
        <v>67</v>
      </c>
      <c r="BU4">
        <v>68</v>
      </c>
      <c r="BV4">
        <v>69</v>
      </c>
      <c r="BW4">
        <v>70</v>
      </c>
      <c r="BX4">
        <v>71</v>
      </c>
      <c r="BY4">
        <v>72</v>
      </c>
      <c r="BZ4">
        <v>73</v>
      </c>
      <c r="CA4">
        <v>74</v>
      </c>
      <c r="CB4">
        <v>75</v>
      </c>
      <c r="CC4">
        <v>76</v>
      </c>
      <c r="CD4">
        <v>77</v>
      </c>
      <c r="CE4">
        <v>78</v>
      </c>
      <c r="CF4">
        <v>79</v>
      </c>
      <c r="CG4">
        <v>80</v>
      </c>
      <c r="CH4">
        <v>81</v>
      </c>
      <c r="CI4">
        <v>82</v>
      </c>
      <c r="CJ4">
        <v>83</v>
      </c>
      <c r="CK4">
        <v>84</v>
      </c>
      <c r="CL4">
        <v>85</v>
      </c>
      <c r="CM4">
        <v>86</v>
      </c>
      <c r="CN4">
        <v>87</v>
      </c>
      <c r="CO4">
        <v>88</v>
      </c>
      <c r="CP4">
        <v>89</v>
      </c>
      <c r="CQ4">
        <v>90</v>
      </c>
      <c r="CR4">
        <v>91</v>
      </c>
      <c r="CS4">
        <v>92</v>
      </c>
      <c r="CT4">
        <v>93</v>
      </c>
      <c r="CU4">
        <v>94</v>
      </c>
      <c r="CV4">
        <v>95</v>
      </c>
      <c r="CW4">
        <v>96</v>
      </c>
      <c r="CX4">
        <v>97</v>
      </c>
      <c r="CY4">
        <v>98</v>
      </c>
      <c r="CZ4">
        <v>99</v>
      </c>
      <c r="DA4">
        <v>100</v>
      </c>
      <c r="DB4">
        <v>101</v>
      </c>
      <c r="DC4">
        <v>102</v>
      </c>
      <c r="DD4">
        <v>103</v>
      </c>
      <c r="DE4">
        <v>104</v>
      </c>
      <c r="DF4">
        <v>105</v>
      </c>
      <c r="DG4">
        <v>106</v>
      </c>
      <c r="DH4">
        <v>107</v>
      </c>
      <c r="DI4">
        <v>108</v>
      </c>
      <c r="DJ4">
        <v>109</v>
      </c>
      <c r="DK4">
        <v>110</v>
      </c>
      <c r="DL4">
        <v>111</v>
      </c>
      <c r="DM4">
        <v>112</v>
      </c>
      <c r="DN4">
        <v>113</v>
      </c>
      <c r="DO4">
        <v>114</v>
      </c>
      <c r="DP4">
        <v>115</v>
      </c>
      <c r="DQ4">
        <v>116</v>
      </c>
      <c r="DR4">
        <v>117</v>
      </c>
      <c r="DS4">
        <v>118</v>
      </c>
      <c r="DT4">
        <v>119</v>
      </c>
      <c r="DU4">
        <v>120</v>
      </c>
      <c r="DV4">
        <v>121</v>
      </c>
      <c r="DW4">
        <v>122</v>
      </c>
      <c r="DX4">
        <v>123</v>
      </c>
      <c r="DY4">
        <v>124</v>
      </c>
      <c r="DZ4">
        <v>125</v>
      </c>
      <c r="EA4">
        <v>126</v>
      </c>
      <c r="EB4">
        <v>127</v>
      </c>
      <c r="EC4">
        <v>128</v>
      </c>
      <c r="ED4">
        <v>129</v>
      </c>
      <c r="EE4">
        <v>130</v>
      </c>
      <c r="EF4">
        <v>131</v>
      </c>
    </row>
    <row r="5" spans="2:136" x14ac:dyDescent="0.25">
      <c r="B5" s="25" t="s">
        <v>117</v>
      </c>
      <c r="C5" s="5" t="str">
        <f>C3</f>
        <v>41 42 43 44 45 46 47 48 49 4A 4B 4C 4D 4E 4F 50 51 52 53 54 55 56 57 58 59 5A</v>
      </c>
      <c r="F5" t="str">
        <f>DEC2HEX(F4)</f>
        <v>1</v>
      </c>
      <c r="G5" t="str">
        <f t="shared" ref="G5:S5" si="1">DEC2HEX(G4)</f>
        <v>2</v>
      </c>
      <c r="H5" t="str">
        <f t="shared" si="1"/>
        <v>3</v>
      </c>
      <c r="I5" t="str">
        <f t="shared" si="1"/>
        <v>4</v>
      </c>
      <c r="J5" t="str">
        <f t="shared" si="1"/>
        <v>5</v>
      </c>
      <c r="K5" t="str">
        <f t="shared" si="1"/>
        <v>6</v>
      </c>
      <c r="L5" t="str">
        <f t="shared" si="1"/>
        <v>7</v>
      </c>
      <c r="M5" t="str">
        <f t="shared" si="1"/>
        <v>8</v>
      </c>
      <c r="N5" t="str">
        <f t="shared" si="1"/>
        <v>9</v>
      </c>
      <c r="O5" t="str">
        <f t="shared" si="1"/>
        <v>A</v>
      </c>
      <c r="P5" t="str">
        <f t="shared" si="1"/>
        <v>B</v>
      </c>
      <c r="Q5" t="str">
        <f t="shared" si="1"/>
        <v>C</v>
      </c>
      <c r="R5" t="str">
        <f t="shared" si="1"/>
        <v>D</v>
      </c>
      <c r="S5" t="str">
        <f t="shared" si="1"/>
        <v>E</v>
      </c>
      <c r="T5" t="str">
        <f t="shared" ref="T5" si="2">DEC2HEX(T4)</f>
        <v>F</v>
      </c>
      <c r="U5" t="str">
        <f t="shared" ref="U5" si="3">DEC2HEX(U4)</f>
        <v>10</v>
      </c>
      <c r="V5" t="str">
        <f t="shared" ref="V5" si="4">DEC2HEX(V4)</f>
        <v>11</v>
      </c>
      <c r="W5" t="str">
        <f t="shared" ref="W5" si="5">DEC2HEX(W4)</f>
        <v>12</v>
      </c>
      <c r="X5" t="str">
        <f t="shared" ref="X5" si="6">DEC2HEX(X4)</f>
        <v>13</v>
      </c>
      <c r="Y5" t="str">
        <f t="shared" ref="Y5" si="7">DEC2HEX(Y4)</f>
        <v>14</v>
      </c>
      <c r="Z5" t="str">
        <f t="shared" ref="Z5" si="8">DEC2HEX(Z4)</f>
        <v>15</v>
      </c>
      <c r="AA5" t="str">
        <f t="shared" ref="AA5" si="9">DEC2HEX(AA4)</f>
        <v>16</v>
      </c>
      <c r="AB5" t="str">
        <f t="shared" ref="AB5" si="10">DEC2HEX(AB4)</f>
        <v>17</v>
      </c>
      <c r="AC5" t="str">
        <f t="shared" ref="AC5" si="11">DEC2HEX(AC4)</f>
        <v>18</v>
      </c>
      <c r="AD5" t="str">
        <f t="shared" ref="AD5" si="12">DEC2HEX(AD4)</f>
        <v>19</v>
      </c>
      <c r="AE5" t="str">
        <f t="shared" ref="AE5" si="13">DEC2HEX(AE4)</f>
        <v>1A</v>
      </c>
      <c r="AF5" t="str">
        <f t="shared" ref="AF5" si="14">DEC2HEX(AF4)</f>
        <v>1B</v>
      </c>
      <c r="AG5" t="str">
        <f t="shared" ref="AG5" si="15">DEC2HEX(AG4)</f>
        <v>1C</v>
      </c>
      <c r="AH5" t="str">
        <f t="shared" ref="AH5" si="16">DEC2HEX(AH4)</f>
        <v>1D</v>
      </c>
      <c r="AI5" t="str">
        <f t="shared" ref="AI5" si="17">DEC2HEX(AI4)</f>
        <v>1E</v>
      </c>
      <c r="AJ5" t="str">
        <f t="shared" ref="AJ5" si="18">DEC2HEX(AJ4)</f>
        <v>1F</v>
      </c>
      <c r="AK5" t="str">
        <f t="shared" ref="AK5" si="19">DEC2HEX(AK4)</f>
        <v>20</v>
      </c>
      <c r="AL5" t="str">
        <f t="shared" ref="AL5" si="20">DEC2HEX(AL4)</f>
        <v>21</v>
      </c>
      <c r="AM5" t="str">
        <f t="shared" ref="AM5" si="21">DEC2HEX(AM4)</f>
        <v>22</v>
      </c>
      <c r="AN5" t="str">
        <f t="shared" ref="AN5" si="22">DEC2HEX(AN4)</f>
        <v>23</v>
      </c>
      <c r="AO5" t="str">
        <f t="shared" ref="AO5" si="23">DEC2HEX(AO4)</f>
        <v>24</v>
      </c>
      <c r="AP5" t="str">
        <f t="shared" ref="AP5" si="24">DEC2HEX(AP4)</f>
        <v>25</v>
      </c>
      <c r="AQ5" t="str">
        <f t="shared" ref="AQ5" si="25">DEC2HEX(AQ4)</f>
        <v>26</v>
      </c>
      <c r="AR5" t="str">
        <f t="shared" ref="AR5" si="26">DEC2HEX(AR4)</f>
        <v>27</v>
      </c>
      <c r="AS5" t="str">
        <f t="shared" ref="AS5" si="27">DEC2HEX(AS4)</f>
        <v>28</v>
      </c>
      <c r="AT5" t="str">
        <f t="shared" ref="AT5" si="28">DEC2HEX(AT4)</f>
        <v>29</v>
      </c>
      <c r="AU5" t="str">
        <f t="shared" ref="AU5" si="29">DEC2HEX(AU4)</f>
        <v>2A</v>
      </c>
      <c r="AV5" t="str">
        <f t="shared" ref="AV5" si="30">DEC2HEX(AV4)</f>
        <v>2B</v>
      </c>
      <c r="AW5" t="str">
        <f t="shared" ref="AW5" si="31">DEC2HEX(AW4)</f>
        <v>2C</v>
      </c>
      <c r="AX5" t="str">
        <f t="shared" ref="AX5" si="32">DEC2HEX(AX4)</f>
        <v>2D</v>
      </c>
      <c r="AY5" t="str">
        <f t="shared" ref="AY5" si="33">DEC2HEX(AY4)</f>
        <v>2E</v>
      </c>
      <c r="AZ5" t="str">
        <f t="shared" ref="AZ5" si="34">DEC2HEX(AZ4)</f>
        <v>2F</v>
      </c>
      <c r="BA5" t="str">
        <f t="shared" ref="BA5" si="35">DEC2HEX(BA4)</f>
        <v>30</v>
      </c>
      <c r="BB5" t="str">
        <f t="shared" ref="BB5" si="36">DEC2HEX(BB4)</f>
        <v>31</v>
      </c>
      <c r="BC5" t="str">
        <f t="shared" ref="BC5" si="37">DEC2HEX(BC4)</f>
        <v>32</v>
      </c>
      <c r="BD5" t="str">
        <f t="shared" ref="BD5" si="38">DEC2HEX(BD4)</f>
        <v>33</v>
      </c>
      <c r="BE5" t="str">
        <f t="shared" ref="BE5" si="39">DEC2HEX(BE4)</f>
        <v>34</v>
      </c>
      <c r="BF5" t="str">
        <f t="shared" ref="BF5" si="40">DEC2HEX(BF4)</f>
        <v>35</v>
      </c>
      <c r="BG5" t="str">
        <f t="shared" ref="BG5" si="41">DEC2HEX(BG4)</f>
        <v>36</v>
      </c>
      <c r="BH5" t="str">
        <f t="shared" ref="BH5" si="42">DEC2HEX(BH4)</f>
        <v>37</v>
      </c>
      <c r="BI5" t="str">
        <f t="shared" ref="BI5" si="43">DEC2HEX(BI4)</f>
        <v>38</v>
      </c>
      <c r="BJ5" t="str">
        <f t="shared" ref="BJ5" si="44">DEC2HEX(BJ4)</f>
        <v>39</v>
      </c>
      <c r="BK5" t="str">
        <f t="shared" ref="BK5" si="45">DEC2HEX(BK4)</f>
        <v>3A</v>
      </c>
      <c r="BL5" t="str">
        <f t="shared" ref="BL5" si="46">DEC2HEX(BL4)</f>
        <v>3B</v>
      </c>
      <c r="BM5" t="str">
        <f t="shared" ref="BM5" si="47">DEC2HEX(BM4)</f>
        <v>3C</v>
      </c>
      <c r="BN5" t="str">
        <f t="shared" ref="BN5" si="48">DEC2HEX(BN4)</f>
        <v>3D</v>
      </c>
      <c r="BO5" t="str">
        <f t="shared" ref="BO5" si="49">DEC2HEX(BO4)</f>
        <v>3E</v>
      </c>
      <c r="BP5" t="str">
        <f t="shared" ref="BP5" si="50">DEC2HEX(BP4)</f>
        <v>3F</v>
      </c>
      <c r="BQ5" t="str">
        <f t="shared" ref="BQ5" si="51">DEC2HEX(BQ4)</f>
        <v>40</v>
      </c>
      <c r="BR5" t="str">
        <f t="shared" ref="BR5" si="52">DEC2HEX(BR4)</f>
        <v>41</v>
      </c>
      <c r="BS5" t="str">
        <f t="shared" ref="BS5" si="53">DEC2HEX(BS4)</f>
        <v>42</v>
      </c>
      <c r="BT5" t="str">
        <f t="shared" ref="BT5" si="54">DEC2HEX(BT4)</f>
        <v>43</v>
      </c>
      <c r="BU5" t="str">
        <f t="shared" ref="BU5" si="55">DEC2HEX(BU4)</f>
        <v>44</v>
      </c>
      <c r="BV5" t="str">
        <f t="shared" ref="BV5" si="56">DEC2HEX(BV4)</f>
        <v>45</v>
      </c>
      <c r="BW5" t="str">
        <f t="shared" ref="BW5" si="57">DEC2HEX(BW4)</f>
        <v>46</v>
      </c>
      <c r="BX5" t="str">
        <f t="shared" ref="BX5" si="58">DEC2HEX(BX4)</f>
        <v>47</v>
      </c>
      <c r="BY5" t="str">
        <f t="shared" ref="BY5" si="59">DEC2HEX(BY4)</f>
        <v>48</v>
      </c>
      <c r="BZ5" t="str">
        <f t="shared" ref="BZ5" si="60">DEC2HEX(BZ4)</f>
        <v>49</v>
      </c>
      <c r="CA5" t="str">
        <f t="shared" ref="CA5" si="61">DEC2HEX(CA4)</f>
        <v>4A</v>
      </c>
      <c r="CB5" t="str">
        <f t="shared" ref="CB5" si="62">DEC2HEX(CB4)</f>
        <v>4B</v>
      </c>
      <c r="CC5" t="str">
        <f t="shared" ref="CC5" si="63">DEC2HEX(CC4)</f>
        <v>4C</v>
      </c>
      <c r="CD5" t="str">
        <f t="shared" ref="CD5" si="64">DEC2HEX(CD4)</f>
        <v>4D</v>
      </c>
      <c r="CE5" t="str">
        <f t="shared" ref="CE5" si="65">DEC2HEX(CE4)</f>
        <v>4E</v>
      </c>
      <c r="CF5" t="str">
        <f t="shared" ref="CF5" si="66">DEC2HEX(CF4)</f>
        <v>4F</v>
      </c>
      <c r="CG5" t="str">
        <f t="shared" ref="CG5" si="67">DEC2HEX(CG4)</f>
        <v>50</v>
      </c>
      <c r="CH5" t="str">
        <f t="shared" ref="CH5" si="68">DEC2HEX(CH4)</f>
        <v>51</v>
      </c>
      <c r="CI5" t="str">
        <f t="shared" ref="CI5" si="69">DEC2HEX(CI4)</f>
        <v>52</v>
      </c>
      <c r="CJ5" t="str">
        <f t="shared" ref="CJ5" si="70">DEC2HEX(CJ4)</f>
        <v>53</v>
      </c>
      <c r="CK5" t="str">
        <f t="shared" ref="CK5" si="71">DEC2HEX(CK4)</f>
        <v>54</v>
      </c>
      <c r="CL5" t="str">
        <f t="shared" ref="CL5" si="72">DEC2HEX(CL4)</f>
        <v>55</v>
      </c>
      <c r="CM5" t="str">
        <f t="shared" ref="CM5" si="73">DEC2HEX(CM4)</f>
        <v>56</v>
      </c>
      <c r="CN5" t="str">
        <f t="shared" ref="CN5" si="74">DEC2HEX(CN4)</f>
        <v>57</v>
      </c>
      <c r="CO5" t="str">
        <f t="shared" ref="CO5" si="75">DEC2HEX(CO4)</f>
        <v>58</v>
      </c>
      <c r="CP5" t="str">
        <f t="shared" ref="CP5" si="76">DEC2HEX(CP4)</f>
        <v>59</v>
      </c>
      <c r="CQ5" t="str">
        <f t="shared" ref="CQ5" si="77">DEC2HEX(CQ4)</f>
        <v>5A</v>
      </c>
      <c r="CR5" t="str">
        <f t="shared" ref="CR5" si="78">DEC2HEX(CR4)</f>
        <v>5B</v>
      </c>
      <c r="CS5" t="str">
        <f t="shared" ref="CS5" si="79">DEC2HEX(CS4)</f>
        <v>5C</v>
      </c>
      <c r="CT5" t="str">
        <f t="shared" ref="CT5" si="80">DEC2HEX(CT4)</f>
        <v>5D</v>
      </c>
      <c r="CU5" t="str">
        <f t="shared" ref="CU5" si="81">DEC2HEX(CU4)</f>
        <v>5E</v>
      </c>
      <c r="CV5" t="str">
        <f t="shared" ref="CV5" si="82">DEC2HEX(CV4)</f>
        <v>5F</v>
      </c>
      <c r="CW5" t="str">
        <f t="shared" ref="CW5" si="83">DEC2HEX(CW4)</f>
        <v>60</v>
      </c>
      <c r="CX5" t="str">
        <f t="shared" ref="CX5" si="84">DEC2HEX(CX4)</f>
        <v>61</v>
      </c>
      <c r="CY5" t="str">
        <f t="shared" ref="CY5" si="85">DEC2HEX(CY4)</f>
        <v>62</v>
      </c>
      <c r="CZ5" t="str">
        <f t="shared" ref="CZ5" si="86">DEC2HEX(CZ4)</f>
        <v>63</v>
      </c>
      <c r="DA5" t="str">
        <f t="shared" ref="DA5" si="87">DEC2HEX(DA4)</f>
        <v>64</v>
      </c>
      <c r="DB5" t="str">
        <f t="shared" ref="DB5" si="88">DEC2HEX(DB4)</f>
        <v>65</v>
      </c>
      <c r="DC5" t="str">
        <f t="shared" ref="DC5" si="89">DEC2HEX(DC4)</f>
        <v>66</v>
      </c>
      <c r="DD5" t="str">
        <f t="shared" ref="DD5" si="90">DEC2HEX(DD4)</f>
        <v>67</v>
      </c>
      <c r="DE5" t="str">
        <f t="shared" ref="DE5" si="91">DEC2HEX(DE4)</f>
        <v>68</v>
      </c>
      <c r="DF5" t="str">
        <f t="shared" ref="DF5" si="92">DEC2HEX(DF4)</f>
        <v>69</v>
      </c>
      <c r="DG5" t="str">
        <f t="shared" ref="DG5" si="93">DEC2HEX(DG4)</f>
        <v>6A</v>
      </c>
      <c r="DH5" t="str">
        <f t="shared" ref="DH5" si="94">DEC2HEX(DH4)</f>
        <v>6B</v>
      </c>
      <c r="DI5" t="str">
        <f t="shared" ref="DI5" si="95">DEC2HEX(DI4)</f>
        <v>6C</v>
      </c>
      <c r="DJ5" t="str">
        <f t="shared" ref="DJ5" si="96">DEC2HEX(DJ4)</f>
        <v>6D</v>
      </c>
      <c r="DK5" t="str">
        <f t="shared" ref="DK5" si="97">DEC2HEX(DK4)</f>
        <v>6E</v>
      </c>
      <c r="DL5" t="str">
        <f t="shared" ref="DL5" si="98">DEC2HEX(DL4)</f>
        <v>6F</v>
      </c>
      <c r="DM5" t="str">
        <f t="shared" ref="DM5" si="99">DEC2HEX(DM4)</f>
        <v>70</v>
      </c>
      <c r="DN5" t="str">
        <f t="shared" ref="DN5" si="100">DEC2HEX(DN4)</f>
        <v>71</v>
      </c>
      <c r="DO5" t="str">
        <f t="shared" ref="DO5" si="101">DEC2HEX(DO4)</f>
        <v>72</v>
      </c>
      <c r="DP5" t="str">
        <f t="shared" ref="DP5" si="102">DEC2HEX(DP4)</f>
        <v>73</v>
      </c>
      <c r="DQ5" t="str">
        <f t="shared" ref="DQ5" si="103">DEC2HEX(DQ4)</f>
        <v>74</v>
      </c>
      <c r="DR5" t="str">
        <f t="shared" ref="DR5" si="104">DEC2HEX(DR4)</f>
        <v>75</v>
      </c>
      <c r="DS5" t="str">
        <f t="shared" ref="DS5" si="105">DEC2HEX(DS4)</f>
        <v>76</v>
      </c>
      <c r="DT5" t="str">
        <f t="shared" ref="DT5" si="106">DEC2HEX(DT4)</f>
        <v>77</v>
      </c>
      <c r="DU5" t="str">
        <f t="shared" ref="DU5" si="107">DEC2HEX(DU4)</f>
        <v>78</v>
      </c>
      <c r="DV5" t="str">
        <f t="shared" ref="DV5" si="108">DEC2HEX(DV4)</f>
        <v>79</v>
      </c>
      <c r="DW5" t="str">
        <f t="shared" ref="DW5" si="109">DEC2HEX(DW4)</f>
        <v>7A</v>
      </c>
      <c r="DX5" t="str">
        <f t="shared" ref="DX5" si="110">DEC2HEX(DX4)</f>
        <v>7B</v>
      </c>
      <c r="DY5" t="str">
        <f t="shared" ref="DY5" si="111">DEC2HEX(DY4)</f>
        <v>7C</v>
      </c>
      <c r="DZ5" t="str">
        <f t="shared" ref="DZ5" si="112">DEC2HEX(DZ4)</f>
        <v>7D</v>
      </c>
      <c r="EA5" t="str">
        <f t="shared" ref="EA5" si="113">DEC2HEX(EA4)</f>
        <v>7E</v>
      </c>
      <c r="EB5" t="str">
        <f t="shared" ref="EB5" si="114">DEC2HEX(EB4)</f>
        <v>7F</v>
      </c>
      <c r="EC5" t="str">
        <f t="shared" ref="EC5" si="115">DEC2HEX(EC4)</f>
        <v>80</v>
      </c>
      <c r="ED5" t="str">
        <f t="shared" ref="ED5" si="116">DEC2HEX(ED4)</f>
        <v>81</v>
      </c>
      <c r="EE5" t="str">
        <f t="shared" ref="EE5" si="117">DEC2HEX(EE4)</f>
        <v>82</v>
      </c>
      <c r="EF5" t="str">
        <f t="shared" ref="EF5" si="118">DEC2HEX(EF4)</f>
        <v>83</v>
      </c>
    </row>
    <row r="6" spans="2:136" x14ac:dyDescent="0.25">
      <c r="B6" s="25" t="s">
        <v>8</v>
      </c>
      <c r="C6" s="5" t="str" cm="1">
        <f t="array" ref="C6">_xlfn.TEXTJOIN(,TRUE,CHAR(HEX2DEC(TRIM(MID(SUBSTITUTE($C5," ",REPT(" ",99)),_xlfn.SEQUENCE(LEN(C5)-LEN(SUBSTITUTE(C5," ",""))+1)*99-98,99)))))</f>
        <v>ABCDEFGHIJKLMNOPQRSTUVWXYZ</v>
      </c>
    </row>
    <row r="7" spans="2:136" x14ac:dyDescent="0.25">
      <c r="C7" t="str" cm="1">
        <f t="array" ref="C7">_xlfn.TEXTJOIN(,TRUE,CHAR(HEX2DEC(MID(C4,_xlfn.SEQUENCE(LEN(C4)/2,,,2),2))))</f>
        <v>ABCDEFGHIJKLMNOPQRSTUVWXYZ</v>
      </c>
    </row>
  </sheetData>
  <printOptions headings="1"/>
  <pageMargins left="0.7" right="0.7" top="0.75" bottom="0.75" header="0.3" footer="0.3"/>
  <pageSetup paperSize="9" orientation="portrait" cellComments="atEnd"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251FD-5B2E-43C2-96EA-2F5968F521BB}">
  <sheetPr codeName="Sheet6"/>
  <dimension ref="B2:EF6"/>
  <sheetViews>
    <sheetView showGridLines="0" workbookViewId="0">
      <selection activeCell="C3" sqref="C3"/>
    </sheetView>
  </sheetViews>
  <sheetFormatPr defaultRowHeight="15" x14ac:dyDescent="0.25"/>
  <cols>
    <col min="1" max="1" width="3.140625" customWidth="1"/>
    <col min="2" max="2" width="16.140625" bestFit="1" customWidth="1"/>
    <col min="3" max="3" width="66.7109375" bestFit="1" customWidth="1"/>
    <col min="6" max="14" width="2" bestFit="1" customWidth="1"/>
    <col min="15" max="46" width="3" bestFit="1" customWidth="1"/>
    <col min="47" max="47" width="3.28515625" bestFit="1" customWidth="1"/>
    <col min="48" max="49" width="3.140625" bestFit="1" customWidth="1"/>
    <col min="50" max="50" width="3.28515625" bestFit="1" customWidth="1"/>
    <col min="51" max="104" width="3" bestFit="1" customWidth="1"/>
    <col min="105" max="136" width="4" bestFit="1" customWidth="1"/>
  </cols>
  <sheetData>
    <row r="2" spans="2:136" x14ac:dyDescent="0.25">
      <c r="B2" s="24" t="s">
        <v>8</v>
      </c>
      <c r="C2" s="5" t="s">
        <v>21</v>
      </c>
    </row>
    <row r="3" spans="2:136" x14ac:dyDescent="0.25">
      <c r="B3" s="24" t="s">
        <v>13</v>
      </c>
      <c r="C3" s="5" t="str" cm="1">
        <f t="array" ref="C3">_xlfn.TEXTJOIN(" ",TRUE,CODE(MID(C2,_xlfn.SEQUENCE(LEN(C2)),1)))</f>
        <v>65 66 67 68 69 70 71 72 73 74 75 76 77 78 79 80 81 82 83 84 85 86 87 88 89 90</v>
      </c>
      <c r="F3">
        <v>1</v>
      </c>
      <c r="G3">
        <v>2</v>
      </c>
      <c r="H3">
        <v>3</v>
      </c>
      <c r="I3">
        <v>4</v>
      </c>
      <c r="J3">
        <v>5</v>
      </c>
      <c r="K3">
        <v>6</v>
      </c>
      <c r="L3">
        <v>7</v>
      </c>
      <c r="M3">
        <v>8</v>
      </c>
      <c r="N3">
        <v>9</v>
      </c>
      <c r="O3">
        <v>10</v>
      </c>
      <c r="P3">
        <v>11</v>
      </c>
      <c r="Q3">
        <v>12</v>
      </c>
      <c r="R3">
        <v>13</v>
      </c>
      <c r="S3">
        <v>14</v>
      </c>
      <c r="T3">
        <v>15</v>
      </c>
      <c r="U3">
        <v>16</v>
      </c>
      <c r="V3">
        <v>17</v>
      </c>
      <c r="W3">
        <v>18</v>
      </c>
      <c r="X3">
        <v>19</v>
      </c>
      <c r="Y3">
        <v>20</v>
      </c>
      <c r="Z3">
        <v>21</v>
      </c>
      <c r="AA3">
        <v>22</v>
      </c>
      <c r="AB3">
        <v>23</v>
      </c>
      <c r="AC3">
        <v>24</v>
      </c>
      <c r="AD3">
        <v>25</v>
      </c>
      <c r="AE3">
        <v>26</v>
      </c>
      <c r="AF3">
        <v>27</v>
      </c>
      <c r="AG3">
        <v>28</v>
      </c>
      <c r="AH3">
        <v>29</v>
      </c>
      <c r="AI3">
        <v>30</v>
      </c>
      <c r="AJ3">
        <v>31</v>
      </c>
      <c r="AK3">
        <v>32</v>
      </c>
      <c r="AL3">
        <v>33</v>
      </c>
      <c r="AM3">
        <v>34</v>
      </c>
      <c r="AN3">
        <v>35</v>
      </c>
      <c r="AO3">
        <v>36</v>
      </c>
      <c r="AP3">
        <v>37</v>
      </c>
      <c r="AQ3">
        <v>38</v>
      </c>
      <c r="AR3">
        <v>39</v>
      </c>
      <c r="AS3">
        <v>40</v>
      </c>
      <c r="AT3">
        <v>41</v>
      </c>
      <c r="AU3">
        <v>42</v>
      </c>
      <c r="AV3">
        <v>43</v>
      </c>
      <c r="AW3">
        <v>44</v>
      </c>
      <c r="AX3">
        <v>45</v>
      </c>
      <c r="AY3">
        <v>46</v>
      </c>
      <c r="AZ3">
        <v>47</v>
      </c>
      <c r="BA3">
        <v>48</v>
      </c>
      <c r="BB3">
        <v>49</v>
      </c>
      <c r="BC3">
        <v>50</v>
      </c>
      <c r="BD3">
        <v>51</v>
      </c>
      <c r="BE3">
        <v>52</v>
      </c>
      <c r="BF3">
        <v>53</v>
      </c>
      <c r="BG3">
        <v>54</v>
      </c>
      <c r="BH3">
        <v>55</v>
      </c>
      <c r="BI3">
        <v>56</v>
      </c>
      <c r="BJ3">
        <v>57</v>
      </c>
      <c r="BK3">
        <v>58</v>
      </c>
      <c r="BL3">
        <v>59</v>
      </c>
      <c r="BM3">
        <v>60</v>
      </c>
      <c r="BN3">
        <v>61</v>
      </c>
      <c r="BO3">
        <v>62</v>
      </c>
      <c r="BP3">
        <v>63</v>
      </c>
      <c r="BQ3">
        <v>64</v>
      </c>
      <c r="BR3">
        <v>65</v>
      </c>
      <c r="BS3">
        <v>66</v>
      </c>
      <c r="BT3">
        <v>67</v>
      </c>
      <c r="BU3">
        <v>68</v>
      </c>
      <c r="BV3">
        <v>69</v>
      </c>
      <c r="BW3">
        <v>70</v>
      </c>
      <c r="BX3">
        <v>71</v>
      </c>
      <c r="BY3">
        <v>72</v>
      </c>
      <c r="BZ3">
        <v>73</v>
      </c>
      <c r="CA3">
        <v>74</v>
      </c>
      <c r="CB3">
        <v>75</v>
      </c>
      <c r="CC3">
        <v>76</v>
      </c>
      <c r="CD3">
        <v>77</v>
      </c>
      <c r="CE3">
        <v>78</v>
      </c>
      <c r="CF3">
        <v>79</v>
      </c>
      <c r="CG3">
        <v>80</v>
      </c>
      <c r="CH3">
        <v>81</v>
      </c>
      <c r="CI3">
        <v>82</v>
      </c>
      <c r="CJ3">
        <v>83</v>
      </c>
      <c r="CK3">
        <v>84</v>
      </c>
      <c r="CL3">
        <v>85</v>
      </c>
      <c r="CM3">
        <v>86</v>
      </c>
      <c r="CN3">
        <v>87</v>
      </c>
      <c r="CO3">
        <v>88</v>
      </c>
      <c r="CP3">
        <v>89</v>
      </c>
      <c r="CQ3">
        <v>90</v>
      </c>
      <c r="CR3">
        <v>91</v>
      </c>
      <c r="CS3">
        <v>92</v>
      </c>
      <c r="CT3">
        <v>93</v>
      </c>
      <c r="CU3">
        <v>94</v>
      </c>
      <c r="CV3">
        <v>95</v>
      </c>
      <c r="CW3">
        <v>96</v>
      </c>
      <c r="CX3">
        <v>97</v>
      </c>
      <c r="CY3">
        <v>98</v>
      </c>
      <c r="CZ3">
        <v>99</v>
      </c>
      <c r="DA3">
        <v>100</v>
      </c>
      <c r="DB3">
        <v>101</v>
      </c>
      <c r="DC3">
        <v>102</v>
      </c>
      <c r="DD3">
        <v>103</v>
      </c>
      <c r="DE3">
        <v>104</v>
      </c>
      <c r="DF3">
        <v>105</v>
      </c>
      <c r="DG3">
        <v>106</v>
      </c>
      <c r="DH3">
        <v>107</v>
      </c>
      <c r="DI3">
        <v>108</v>
      </c>
      <c r="DJ3">
        <v>109</v>
      </c>
      <c r="DK3">
        <v>110</v>
      </c>
      <c r="DL3">
        <v>111</v>
      </c>
      <c r="DM3">
        <v>112</v>
      </c>
      <c r="DN3">
        <v>113</v>
      </c>
      <c r="DO3">
        <v>114</v>
      </c>
      <c r="DP3">
        <v>115</v>
      </c>
      <c r="DQ3">
        <v>116</v>
      </c>
      <c r="DR3">
        <v>117</v>
      </c>
      <c r="DS3">
        <v>118</v>
      </c>
      <c r="DT3">
        <v>119</v>
      </c>
      <c r="DU3">
        <v>120</v>
      </c>
      <c r="DV3">
        <v>121</v>
      </c>
      <c r="DW3">
        <v>122</v>
      </c>
      <c r="DX3">
        <v>123</v>
      </c>
      <c r="DY3">
        <v>124</v>
      </c>
      <c r="DZ3">
        <v>125</v>
      </c>
      <c r="EA3">
        <v>126</v>
      </c>
      <c r="EB3">
        <v>127</v>
      </c>
      <c r="EC3">
        <v>128</v>
      </c>
      <c r="ED3">
        <v>129</v>
      </c>
      <c r="EE3">
        <v>130</v>
      </c>
      <c r="EF3">
        <v>131</v>
      </c>
    </row>
    <row r="5" spans="2:136" x14ac:dyDescent="0.25">
      <c r="B5" s="25" t="s">
        <v>10</v>
      </c>
      <c r="C5" s="5" t="str">
        <f>C3</f>
        <v>65 66 67 68 69 70 71 72 73 74 75 76 77 78 79 80 81 82 83 84 85 86 87 88 89 90</v>
      </c>
    </row>
    <row r="6" spans="2:136" x14ac:dyDescent="0.25">
      <c r="B6" s="25" t="s">
        <v>32</v>
      </c>
      <c r="C6" s="5" t="str" cm="1">
        <f t="array" ref="C6">_xlfn.TEXTJOIN(,TRUE,CHAR(TRIM(MID(SUBSTITUTE($C5," ",REPT(" ",99)),_xlfn.SEQUENCE(LEN(C5)-LEN(SUBSTITUTE(C5," ",""))+1)*99-98,99))))</f>
        <v>ABCDEFGHIJKLMNOPQRSTUVWXYZ</v>
      </c>
    </row>
  </sheetData>
  <printOptions headings="1"/>
  <pageMargins left="0.7" right="0.7" top="0.75" bottom="0.75" header="0.3" footer="0.3"/>
  <pageSetup paperSize="9" orientation="portrait" cellComments="atEnd"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74F10-DA5E-4762-B23D-64CB4C324AA3}">
  <sheetPr codeName="Sheet7"/>
  <dimension ref="B1:AX120"/>
  <sheetViews>
    <sheetView showGridLines="0" zoomScale="170" zoomScaleNormal="170" workbookViewId="0">
      <selection activeCell="C6" sqref="C6"/>
    </sheetView>
  </sheetViews>
  <sheetFormatPr defaultRowHeight="15" x14ac:dyDescent="0.25"/>
  <cols>
    <col min="1" max="1" width="4.5703125" customWidth="1"/>
    <col min="2" max="2" width="14.85546875" bestFit="1" customWidth="1"/>
    <col min="3" max="3" width="21.5703125" bestFit="1" customWidth="1"/>
    <col min="6" max="6" width="11.28515625" customWidth="1"/>
    <col min="8" max="8" width="7.28515625" customWidth="1"/>
    <col min="9" max="9" width="9.140625" customWidth="1"/>
    <col min="26" max="26" width="2.85546875" bestFit="1" customWidth="1"/>
    <col min="27" max="34" width="3.140625" bestFit="1" customWidth="1"/>
    <col min="35" max="35" width="2.7109375" bestFit="1" customWidth="1"/>
    <col min="36" max="36" width="3.140625" bestFit="1" customWidth="1"/>
    <col min="37" max="37" width="2.140625" bestFit="1" customWidth="1"/>
    <col min="38" max="38" width="3.140625" bestFit="1" customWidth="1"/>
    <col min="39" max="39" width="2.5703125" bestFit="1" customWidth="1"/>
    <col min="40" max="40" width="3.140625" bestFit="1" customWidth="1"/>
    <col min="41" max="41" width="2.140625" bestFit="1" customWidth="1"/>
    <col min="43" max="43" width="2.85546875" bestFit="1" customWidth="1"/>
    <col min="45" max="45" width="9.7109375" bestFit="1" customWidth="1"/>
  </cols>
  <sheetData>
    <row r="1" spans="2:50" x14ac:dyDescent="0.25">
      <c r="Z1" s="40" t="s">
        <v>178</v>
      </c>
      <c r="AA1" s="40"/>
      <c r="AB1" s="40"/>
      <c r="AC1" s="40"/>
      <c r="AD1" s="40"/>
      <c r="AE1" s="40"/>
      <c r="AF1" s="40"/>
      <c r="AG1" s="40"/>
      <c r="AH1" s="40"/>
      <c r="AI1" s="40"/>
      <c r="AJ1" s="40"/>
      <c r="AK1" s="40"/>
      <c r="AL1" s="40"/>
      <c r="AM1" s="40"/>
      <c r="AN1" s="40"/>
      <c r="AO1" s="40"/>
    </row>
    <row r="2" spans="2:50" x14ac:dyDescent="0.25">
      <c r="B2" s="24" t="s">
        <v>8</v>
      </c>
      <c r="C2" s="5" t="s">
        <v>170</v>
      </c>
      <c r="G2" t="s">
        <v>170</v>
      </c>
      <c r="S2" t="s">
        <v>151</v>
      </c>
    </row>
    <row r="3" spans="2:50" x14ac:dyDescent="0.25">
      <c r="B3" s="24" t="s">
        <v>95</v>
      </c>
      <c r="C3" s="5" t="str" cm="1">
        <f t="array" ref="C3">_xlfn.LET(_xlpm.x,DEC2BIN(CODE(MID(C2,_xlfn.SEQUENCE(LEN(C2)),1)),8),_xlpm.y,MID(_xlfn.TEXTJOIN(,1,_xlpm.x),_xlfn.SEQUENCE(ROUNDUP(SUM(LEN(_xlpm.x))/6,0),,,6),6),_xlfn.TEXTJOIN(,1,MID(B8,BIN2DEC(_xlpm.y&amp;REPT("0",6-LEN(_xlpm.y)))+1,1)))</f>
        <v>SGVsbG8sIFdvcmxkIQ</v>
      </c>
      <c r="G3" t="s">
        <v>174</v>
      </c>
      <c r="I3" t="s">
        <v>171</v>
      </c>
      <c r="K3" t="s">
        <v>96</v>
      </c>
      <c r="Z3" s="38">
        <v>1</v>
      </c>
      <c r="AA3" s="9" t="s">
        <v>50</v>
      </c>
      <c r="AB3" s="38">
        <v>9</v>
      </c>
      <c r="AC3" s="9" t="s">
        <v>52</v>
      </c>
      <c r="AD3" s="38">
        <v>17</v>
      </c>
      <c r="AE3" s="9" t="s">
        <v>60</v>
      </c>
      <c r="AF3" s="38">
        <v>25</v>
      </c>
      <c r="AG3" s="9" t="s">
        <v>46</v>
      </c>
      <c r="AH3" s="38">
        <v>33</v>
      </c>
      <c r="AI3" s="9" t="s">
        <v>37</v>
      </c>
      <c r="AJ3" s="38">
        <v>41</v>
      </c>
      <c r="AK3" s="9" t="s">
        <v>175</v>
      </c>
      <c r="AL3" s="38">
        <v>49</v>
      </c>
      <c r="AM3" s="9" t="s">
        <v>83</v>
      </c>
      <c r="AN3" s="38">
        <v>57</v>
      </c>
      <c r="AO3" s="9" t="s">
        <v>138</v>
      </c>
      <c r="AQ3" s="9" t="str" cm="1">
        <f t="array" ref="AQ3:AQ15">MID("Hello, World!", {1;2;3;4;5;6;7;8;9;10;11;12;13}, 1)</f>
        <v>H</v>
      </c>
      <c r="AR3" s="9" cm="1">
        <f t="array" ref="AR3:AR15">CODE(_xlfn.ANCHORARRAY(AQ3))</f>
        <v>72</v>
      </c>
      <c r="AS3" s="9" t="str" cm="1">
        <f t="array" ref="AS3:AS15">DEC2BIN(_xlfn.ANCHORARRAY(AR3)*1,8)</f>
        <v>01001000</v>
      </c>
      <c r="AT3" s="9" t="str">
        <f>_xlfn.TEXTJOIN(, TRUE, {"01001000";"01100101";"01101100";"01101100";"01101111";"00101100";"00100000";"01010111";"01101111";"01110010";"01101100";"01100100";"00100001"})</f>
        <v>01001000011001010110110001101100011011110010110000100000010101110110111101110010011011000110010000100001</v>
      </c>
      <c r="AU3" s="9"/>
      <c r="AV3" s="9"/>
      <c r="AW3" s="9"/>
      <c r="AX3" s="9"/>
    </row>
    <row r="4" spans="2:50" x14ac:dyDescent="0.25">
      <c r="G4" t="s">
        <v>172</v>
      </c>
      <c r="I4" t="s">
        <v>173</v>
      </c>
      <c r="K4" t="str" cm="1">
        <f t="array" ref="K4">_xlfn.TEXTJOIN(,TRUE,"0"&amp;DEC2BIN(CODE(MID(K3,_xlfn.SEQUENCE(LEN(K3)),1))))</f>
        <v>0100110101100001</v>
      </c>
      <c r="L4">
        <f>CODE(K3)</f>
        <v>77</v>
      </c>
      <c r="S4" t="s">
        <v>152</v>
      </c>
      <c r="Z4" s="38">
        <v>2</v>
      </c>
      <c r="AA4" s="9" t="s">
        <v>61</v>
      </c>
      <c r="AB4" s="38">
        <v>10</v>
      </c>
      <c r="AC4" s="9" t="s">
        <v>51</v>
      </c>
      <c r="AD4" s="38">
        <v>18</v>
      </c>
      <c r="AE4" s="9" t="s">
        <v>62</v>
      </c>
      <c r="AF4" s="38">
        <v>26</v>
      </c>
      <c r="AG4" s="9" t="s">
        <v>55</v>
      </c>
      <c r="AH4" s="38">
        <v>34</v>
      </c>
      <c r="AI4" s="9" t="s">
        <v>73</v>
      </c>
      <c r="AJ4" s="38">
        <v>42</v>
      </c>
      <c r="AK4" s="9" t="s">
        <v>39</v>
      </c>
      <c r="AL4" s="38">
        <v>50</v>
      </c>
      <c r="AM4" s="9" t="s">
        <v>74</v>
      </c>
      <c r="AN4" s="38">
        <v>58</v>
      </c>
      <c r="AO4" s="9" t="s">
        <v>139</v>
      </c>
      <c r="AQ4" s="9" t="str">
        <v>e</v>
      </c>
      <c r="AR4" s="9">
        <v>101</v>
      </c>
      <c r="AS4" s="9" t="str">
        <v>01100101</v>
      </c>
      <c r="AT4" s="9">
        <f>LEN(AT3)</f>
        <v>104</v>
      </c>
      <c r="AU4" s="9"/>
      <c r="AV4" s="9"/>
      <c r="AW4" s="9"/>
      <c r="AX4" s="9"/>
    </row>
    <row r="5" spans="2:50" x14ac:dyDescent="0.25">
      <c r="B5" s="25" t="s">
        <v>95</v>
      </c>
      <c r="C5" s="5" t="str">
        <f>C3</f>
        <v>SGVsbG8sIFdvcmxkIQ</v>
      </c>
      <c r="G5" t="str" cm="1">
        <f t="array" ref="G5">_xlfn.TEXTJOIN(,TRUE,MID(B8,BIN2DEC(MID(_xlfn.TEXTJOIN(,TRUE,DEC2BIN(CODE(MID(C2,_xlfn.SEQUENCE(LEN(C2)),1)),8)),_xlfn.SEQUENCE(ROUNDUP(SUM(LEN(DEC2BIN(CODE(MID(C2,_xlfn.SEQUENCE(LEN(C2)),1)),8)))/6,0),,,6),6))+1,1))</f>
        <v>SGVsbG8sIFdvcmxkIB</v>
      </c>
      <c r="K5" s="8" cm="1">
        <f t="array" ref="K5:K6">BIN2DEC(MID(K4,_xlfn.SEQUENCE(LEN(K3),,,6),6))+1</f>
        <v>20</v>
      </c>
      <c r="P5" cm="1">
        <f t="array" ref="P5:P6">BIN2DEC(MID(K4,_xlfn.SEQUENCE(ROUNDUP("0"&amp;DEC2BIN(CODE(MID(K3,_xlfn.SEQUENCE(LEN(K3)),1)))/6,0),,,6),6))+1</f>
        <v>20</v>
      </c>
      <c r="Q5" cm="1">
        <f t="array" ref="Q5:Q7">_xlfn.SEQUENCE(ROUNDUP(SUM(LEN("0"&amp;DEC2BIN(CODE(MID(K3,_xlfn.SEQUENCE(LEN(K3)),1)))))/6,0),,,6)</f>
        <v>1</v>
      </c>
      <c r="S5" t="s">
        <v>153</v>
      </c>
      <c r="Z5" s="38">
        <v>3</v>
      </c>
      <c r="AA5" s="9" t="s">
        <v>57</v>
      </c>
      <c r="AB5" s="38">
        <v>11</v>
      </c>
      <c r="AC5" s="9" t="s">
        <v>45</v>
      </c>
      <c r="AD5" s="38">
        <v>19</v>
      </c>
      <c r="AE5" s="9" t="s">
        <v>43</v>
      </c>
      <c r="AF5" s="38">
        <v>27</v>
      </c>
      <c r="AG5" s="9" t="s">
        <v>81</v>
      </c>
      <c r="AH5" s="38">
        <v>35</v>
      </c>
      <c r="AI5" s="9" t="s">
        <v>71</v>
      </c>
      <c r="AJ5" s="38">
        <v>43</v>
      </c>
      <c r="AK5" s="9" t="s">
        <v>75</v>
      </c>
      <c r="AL5" s="38">
        <v>51</v>
      </c>
      <c r="AM5" s="9" t="s">
        <v>84</v>
      </c>
      <c r="AN5" s="38">
        <v>59</v>
      </c>
      <c r="AO5" s="9" t="s">
        <v>133</v>
      </c>
      <c r="AQ5" s="9" t="str">
        <v>l</v>
      </c>
      <c r="AR5" s="9">
        <v>108</v>
      </c>
      <c r="AS5" s="9" t="str">
        <v>01101100</v>
      </c>
      <c r="AT5" s="9"/>
      <c r="AU5" s="9"/>
      <c r="AV5" s="9"/>
      <c r="AW5" s="9"/>
      <c r="AX5" s="9"/>
    </row>
    <row r="6" spans="2:50" x14ac:dyDescent="0.25">
      <c r="B6" s="25" t="s">
        <v>30</v>
      </c>
      <c r="C6" s="5" t="str" cm="1">
        <f t="array" ref="C6">_xlfn.LET(_xlpm.x,DEC2BIN(FIND(MID(C5,_xlfn.SEQUENCE(LEN(C5)),1),B8)-1,6),_xlfn.TEXTJOIN(,1,_xlfn.TOCOL(CHAR(BIN2DEC(MID(_xlfn.TEXTJOIN(,1,_xlpm.x),_xlfn.SEQUENCE(LEN(_xlfn.TEXTJOIN(,1,_xlpm.x)),,,8),8))),2)))</f>
        <v>Hello, World!</v>
      </c>
      <c r="G6" t="str" cm="1">
        <f t="array" ref="G6">_xlfn.LET(_xlpm.x,DEC2BIN(CODE(MID(C2,_xlfn.SEQUENCE(LEN(C2)),1)),8),_xlfn.TEXTJOIN(,TRUE,MID(B8,BIN2DEC(MID(_xlfn.TEXTJOIN(,TRUE,_xlpm.x),_xlfn.SEQUENCE(ROUNDUP(SUM(LEN(_xlpm.x))/6,0),,,6),6))+1,1)))</f>
        <v>SGVsbG8sIFdvcmxkIB</v>
      </c>
      <c r="K6">
        <v>23</v>
      </c>
      <c r="L6" t="e">
        <f>BIN2DEC(K5)+1</f>
        <v>#NUM!</v>
      </c>
      <c r="N6" cm="1">
        <f t="array" ref="N6:N7">_xlfn.SEQUENCE(LEN(K3),,,6)</f>
        <v>1</v>
      </c>
      <c r="P6">
        <v>20</v>
      </c>
      <c r="Q6">
        <v>7</v>
      </c>
      <c r="S6" t="s">
        <v>154</v>
      </c>
      <c r="Z6" s="38">
        <v>4</v>
      </c>
      <c r="AA6" s="9" t="s">
        <v>63</v>
      </c>
      <c r="AB6" s="38">
        <v>12</v>
      </c>
      <c r="AC6" s="9" t="s">
        <v>59</v>
      </c>
      <c r="AD6" s="38">
        <v>20</v>
      </c>
      <c r="AE6" s="9" t="s">
        <v>65</v>
      </c>
      <c r="AF6" s="38">
        <v>28</v>
      </c>
      <c r="AG6" s="9" t="s">
        <v>42</v>
      </c>
      <c r="AH6" s="38">
        <v>36</v>
      </c>
      <c r="AI6" s="9" t="s">
        <v>40</v>
      </c>
      <c r="AJ6" s="38">
        <v>44</v>
      </c>
      <c r="AK6" s="9" t="s">
        <v>80</v>
      </c>
      <c r="AL6" s="38">
        <v>52</v>
      </c>
      <c r="AM6" s="9" t="s">
        <v>78</v>
      </c>
      <c r="AN6" s="38">
        <v>60</v>
      </c>
      <c r="AO6" s="9" t="s">
        <v>140</v>
      </c>
      <c r="AQ6" s="9" t="str">
        <v>l</v>
      </c>
      <c r="AR6" s="9">
        <v>108</v>
      </c>
      <c r="AS6" s="9" t="str">
        <v>01101100</v>
      </c>
      <c r="AT6" s="9"/>
      <c r="AU6" s="9"/>
      <c r="AV6" s="9"/>
      <c r="AW6" s="9"/>
      <c r="AX6" s="9"/>
    </row>
    <row r="7" spans="2:50" x14ac:dyDescent="0.25">
      <c r="N7">
        <v>7</v>
      </c>
      <c r="Q7">
        <v>13</v>
      </c>
      <c r="S7" t="s">
        <v>155</v>
      </c>
      <c r="Z7" s="38">
        <v>5</v>
      </c>
      <c r="AA7" s="9" t="s">
        <v>54</v>
      </c>
      <c r="AB7" s="38">
        <v>13</v>
      </c>
      <c r="AC7" s="9" t="s">
        <v>56</v>
      </c>
      <c r="AD7" s="38">
        <v>21</v>
      </c>
      <c r="AE7" s="9" t="s">
        <v>49</v>
      </c>
      <c r="AF7" s="38">
        <v>29</v>
      </c>
      <c r="AG7" s="9" t="s">
        <v>38</v>
      </c>
      <c r="AH7" s="38">
        <v>37</v>
      </c>
      <c r="AI7" s="9" t="s">
        <v>176</v>
      </c>
      <c r="AJ7" s="38">
        <v>45</v>
      </c>
      <c r="AK7" s="9" t="s">
        <v>76</v>
      </c>
      <c r="AL7" s="38">
        <v>53</v>
      </c>
      <c r="AM7" s="9" t="s">
        <v>135</v>
      </c>
      <c r="AN7" s="38">
        <v>61</v>
      </c>
      <c r="AO7" s="9" t="s">
        <v>141</v>
      </c>
      <c r="AQ7" s="9" t="str">
        <v>o</v>
      </c>
      <c r="AR7" s="9">
        <v>111</v>
      </c>
      <c r="AS7" s="9" t="str">
        <v>01101111</v>
      </c>
      <c r="AT7" s="9"/>
      <c r="AU7" s="9"/>
      <c r="AV7" s="9"/>
      <c r="AW7" s="9"/>
      <c r="AX7" s="9"/>
    </row>
    <row r="8" spans="2:50" x14ac:dyDescent="0.25">
      <c r="B8" t="s">
        <v>94</v>
      </c>
      <c r="S8" t="s">
        <v>156</v>
      </c>
      <c r="Z8" s="38">
        <v>6</v>
      </c>
      <c r="AA8" s="9" t="s">
        <v>44</v>
      </c>
      <c r="AB8" s="38">
        <v>14</v>
      </c>
      <c r="AC8" s="9" t="s">
        <v>48</v>
      </c>
      <c r="AD8" s="38">
        <v>22</v>
      </c>
      <c r="AE8" s="9" t="s">
        <v>47</v>
      </c>
      <c r="AF8" s="38">
        <v>30</v>
      </c>
      <c r="AG8" s="9" t="s">
        <v>72</v>
      </c>
      <c r="AH8" s="38">
        <v>38</v>
      </c>
      <c r="AI8" s="9" t="s">
        <v>85</v>
      </c>
      <c r="AJ8" s="38">
        <v>46</v>
      </c>
      <c r="AK8" s="9" t="s">
        <v>77</v>
      </c>
      <c r="AL8" s="38">
        <v>54</v>
      </c>
      <c r="AM8" s="9" t="s">
        <v>136</v>
      </c>
      <c r="AN8" s="38">
        <v>62</v>
      </c>
      <c r="AO8" s="9" t="s">
        <v>142</v>
      </c>
      <c r="AQ8" s="9" t="str">
        <v>,</v>
      </c>
      <c r="AR8" s="9">
        <v>44</v>
      </c>
      <c r="AS8" s="9" t="str">
        <v>00101100</v>
      </c>
      <c r="AT8" s="9"/>
      <c r="AU8" s="9"/>
      <c r="AV8" s="9"/>
      <c r="AW8" s="9"/>
      <c r="AX8" s="9"/>
    </row>
    <row r="9" spans="2:50" x14ac:dyDescent="0.25">
      <c r="G9" s="8" t="str" cm="1">
        <f t="array" ref="G9">_xlfn.TEXTJOIN(,1,MID(B8,BIN2DEC(MID(_xlfn.TEXTJOIN(,TRUE,DEC2BIN(CODE(MID(C2,_xlfn.SEQUENCE(LEN(C2)),1)),8)),_xlfn.SEQUENCE(ROUNDUP(SUM(LEN(DEC2BIN(CODE(MID(C2,_xlfn.SEQUENCE(LEN(C2)),1)),8)))/6,0),,,6),6)&amp;REPT("0",6-LEN(MID(_xlfn.TEXTJOIN(,TRUE,DEC2BIN(CODE(MID(C2,_xlfn.SEQUENCE(LEN(C2)),1)),8)),_xlfn.SEQUENCE(ROUNDUP(SUM(LEN(DEC2BIN(CODE(MID(C2,_xlfn.SEQUENCE(LEN(C2)),1)),8)))/6,0),,,6),6))))+1,1))</f>
        <v>SGVsbG8sIFdvcmxkIQ</v>
      </c>
      <c r="J9" t="str" cm="1">
        <f t="array" ref="J9">_xlfn.TEXTJOIN(,TRUE,MID(B8,BIN2DEC(MID(_xlfn.TEXTJOIN(,TRUE,"0"&amp;DEC2BIN(CODE(MID(K3,_xlfn.SEQUENCE(LEN(K3)),1)))),_xlfn.SEQUENCE(ROUNDUP(SUM(LEN("0"&amp;DEC2BIN(CODE(MID(K3,_xlfn.SEQUENCE(LEN(K3)),1)))))/6,0),,,6),6))+1,1))</f>
        <v>TWB</v>
      </c>
      <c r="S9" t="s">
        <v>157</v>
      </c>
      <c r="Z9" s="38">
        <v>7</v>
      </c>
      <c r="AA9" s="9" t="s">
        <v>58</v>
      </c>
      <c r="AB9" s="38">
        <v>15</v>
      </c>
      <c r="AC9" s="9" t="s">
        <v>68</v>
      </c>
      <c r="AD9" s="38">
        <v>23</v>
      </c>
      <c r="AE9" s="9" t="s">
        <v>64</v>
      </c>
      <c r="AF9" s="38">
        <v>31</v>
      </c>
      <c r="AG9" s="9" t="s">
        <v>79</v>
      </c>
      <c r="AH9" s="38">
        <v>39</v>
      </c>
      <c r="AI9" s="9" t="s">
        <v>41</v>
      </c>
      <c r="AJ9" s="38">
        <v>47</v>
      </c>
      <c r="AK9" s="9" t="s">
        <v>82</v>
      </c>
      <c r="AL9" s="38">
        <v>55</v>
      </c>
      <c r="AM9" s="9" t="s">
        <v>134</v>
      </c>
      <c r="AN9" s="38">
        <v>63</v>
      </c>
      <c r="AO9" s="9" t="s">
        <v>177</v>
      </c>
      <c r="AQ9" s="9" t="str">
        <v xml:space="preserve"> </v>
      </c>
      <c r="AR9" s="9">
        <v>32</v>
      </c>
      <c r="AS9" s="9" t="str">
        <v>00100000</v>
      </c>
      <c r="AT9" s="9"/>
      <c r="AU9" s="9"/>
      <c r="AV9" s="9"/>
      <c r="AW9" s="9"/>
      <c r="AX9" s="9"/>
    </row>
    <row r="10" spans="2:50" x14ac:dyDescent="0.25">
      <c r="B10" s="8" t="s">
        <v>145</v>
      </c>
      <c r="G10" t="str" cm="1">
        <f t="array" ref="G10">_xlfn.LET(_xlpm.x,DEC2BIN(CODE(MID(C2,_xlfn.SEQUENCE(LEN(C2)),1)),8),_xlpm.y,MID(_xlfn.TEXTJOIN(,1,_xlpm.x),_xlfn.SEQUENCE(ROUNDUP(SUM(LEN(_xlpm.x))/6,0),,,6),6),_xlfn.TEXTJOIN(,1,MID(B8,BIN2DEC(_xlpm.y&amp;REPT("0",6-LEN(_xlpm.y)))+1,1)))</f>
        <v>SGVsbG8sIFdvcmxkIQ</v>
      </c>
      <c r="S10" t="s">
        <v>158</v>
      </c>
      <c r="Z10" s="38">
        <v>8</v>
      </c>
      <c r="AA10" s="9" t="s">
        <v>67</v>
      </c>
      <c r="AB10" s="38">
        <v>16</v>
      </c>
      <c r="AC10" s="9" t="s">
        <v>66</v>
      </c>
      <c r="AD10" s="38">
        <v>24</v>
      </c>
      <c r="AE10" s="9" t="s">
        <v>53</v>
      </c>
      <c r="AF10" s="38">
        <v>32</v>
      </c>
      <c r="AG10" s="9" t="s">
        <v>36</v>
      </c>
      <c r="AH10" s="38">
        <v>40</v>
      </c>
      <c r="AI10" s="9" t="s">
        <v>128</v>
      </c>
      <c r="AJ10" s="38">
        <v>48</v>
      </c>
      <c r="AK10" s="9" t="s">
        <v>35</v>
      </c>
      <c r="AL10" s="38">
        <v>56</v>
      </c>
      <c r="AM10" s="9" t="s">
        <v>137</v>
      </c>
      <c r="AN10" s="38">
        <v>64</v>
      </c>
      <c r="AO10" s="9" t="s">
        <v>131</v>
      </c>
      <c r="AQ10" s="9" t="str">
        <v>W</v>
      </c>
      <c r="AR10" s="9">
        <v>87</v>
      </c>
      <c r="AS10" s="9" t="str">
        <v>01010111</v>
      </c>
      <c r="AT10" s="9"/>
      <c r="AU10" s="9"/>
      <c r="AV10" s="9"/>
      <c r="AW10" s="9"/>
      <c r="AX10" s="9"/>
    </row>
    <row r="11" spans="2:50" x14ac:dyDescent="0.25">
      <c r="S11" t="s">
        <v>159</v>
      </c>
      <c r="AQ11" s="9" t="str">
        <v>o</v>
      </c>
      <c r="AR11" s="9">
        <v>111</v>
      </c>
      <c r="AS11" s="9" t="str">
        <v>01101111</v>
      </c>
      <c r="AT11" s="9"/>
      <c r="AU11" s="9"/>
      <c r="AV11" s="9"/>
      <c r="AW11" s="9"/>
      <c r="AX11" s="9"/>
    </row>
    <row r="12" spans="2:50" x14ac:dyDescent="0.25">
      <c r="J12" t="str" cm="1">
        <f t="array" ref="J12">_xlfn.TEXTJOIN(,1,DEC2BIN(SEARCH(MID(C5,_xlfn.SEQUENCE(LEN(C5)),1),B8)-1,6))</f>
        <v>010010000110010101010010000001000110111100010010001000000101000011010101000010001100010111001010001000010000</v>
      </c>
      <c r="S12" t="s">
        <v>160</v>
      </c>
      <c r="AQ12" s="9" t="str">
        <v>r</v>
      </c>
      <c r="AR12" s="9">
        <v>114</v>
      </c>
      <c r="AS12" s="9" t="str">
        <v>01110010</v>
      </c>
      <c r="AT12" s="9"/>
      <c r="AU12" s="9"/>
      <c r="AV12" s="9"/>
      <c r="AW12" s="9"/>
      <c r="AX12" s="9"/>
    </row>
    <row r="13" spans="2:50" x14ac:dyDescent="0.25">
      <c r="B13" cm="1">
        <f t="array" ref="B13:B25">CODE(MID(C2,_xlfn.SEQUENCE(LEN(C2)),1))</f>
        <v>72</v>
      </c>
      <c r="C13" t="str" cm="1">
        <f t="array" ref="C13:C25">DEC2BIN(CODE(MID(C2,_xlfn.SEQUENCE(LEN(C2)),1)),8)</f>
        <v>01001000</v>
      </c>
      <c r="D13" s="8" t="str" cm="1">
        <f t="array" ref="D13:D30">MID(_xlfn.TEXTJOIN(,TRUE,DEC2BIN(CODE(MID(C2,_xlfn.SEQUENCE(LEN(C2)),1)),8)),_xlfn.SEQUENCE(ROUNDUP(SUM(LEN(DEC2BIN(CODE(MID(C2,_xlfn.SEQUENCE(LEN(C2)),1)),8)))/6,0),,,6),6)&amp;REPT("0",6-LEN(MID(_xlfn.TEXTJOIN(,TRUE,DEC2BIN(CODE(MID(C2,_xlfn.SEQUENCE(LEN(C2)),1)),8)),_xlfn.SEQUENCE(ROUNDUP(SUM(LEN(DEC2BIN(CODE(MID(C2,_xlfn.SEQUENCE(LEN(C2)),1)),8)))/6,0),,,6),6)))</f>
        <v>010010</v>
      </c>
      <c r="E13" cm="1">
        <f t="array" ref="E13:E30">BIN2DEC(MID(_xlfn.TEXTJOIN(,TRUE,DEC2BIN(CODE(MID(C2,_xlfn.SEQUENCE(LEN(C2)),1)),8)),_xlfn.SEQUENCE(ROUNDUP(SUM(LEN(DEC2BIN(CODE(MID(C2,_xlfn.SEQUENCE(LEN(C2)),1)),8)))/6,0),,,6),6)&amp;REPT("0",6-LEN(MID(_xlfn.TEXTJOIN(,TRUE,DEC2BIN(CODE(MID(C2,_xlfn.SEQUENCE(LEN(C2)),1)),8)),_xlfn.SEQUENCE(ROUNDUP(SUM(LEN(DEC2BIN(CODE(MID(C2,_xlfn.SEQUENCE(LEN(C2)),1)),8)))/6,0),,,6),6))))+1</f>
        <v>19</v>
      </c>
      <c r="F13" t="str" cm="1">
        <f t="array" ref="F13:F30">MID(B8,BIN2DEC(MID(_xlfn.TEXTJOIN(,TRUE,DEC2BIN(CODE(MID(C2,_xlfn.SEQUENCE(LEN(C2)),1)),8)),_xlfn.SEQUENCE(ROUNDUP(SUM(LEN(DEC2BIN(CODE(MID(C2,_xlfn.SEQUENCE(LEN(C2)),1)),8)))/6,0),,,6),6)&amp;REPT("0",6-LEN(MID(_xlfn.TEXTJOIN(,TRUE,DEC2BIN(CODE(MID(C2,_xlfn.SEQUENCE(LEN(C2)),1)),8)),_xlfn.SEQUENCE(ROUNDUP(SUM(LEN(DEC2BIN(CODE(MID(C2,_xlfn.SEQUENCE(LEN(C2)),1)),8)))/6,0),,,6),6))))+1,1)</f>
        <v>S</v>
      </c>
      <c r="G13" t="str" cm="1">
        <f t="array" ref="G13:G30">MID(C5,_xlfn.SEQUENCE(LEN(C5)),1)</f>
        <v>S</v>
      </c>
      <c r="H13" cm="1">
        <f t="array" ref="H13:H30">FIND(MID(C5,_xlfn.SEQUENCE(LEN(C5)),1),B8)-1</f>
        <v>18</v>
      </c>
      <c r="I13" t="str" cm="1">
        <f t="array" ref="I13:I30">DEC2BIN(FIND(MID(C5,_xlfn.SEQUENCE(LEN(C5)),1),B8)-1,6)</f>
        <v>010010</v>
      </c>
      <c r="K13" t="str" cm="1">
        <f t="array" ref="K13:K120">MID(_xlfn.TEXTJOIN(,1,DEC2BIN(FIND(MID(C5,_xlfn.SEQUENCE(LEN(C5)),1),B8)-1,6)),_xlfn.SEQUENCE(LEN(_xlfn.TEXTJOIN(,1,DEC2BIN(FIND(MID(C5,_xlfn.SEQUENCE(LEN(C5)),1),B8)-1,6))),,,8),8)</f>
        <v>01001000</v>
      </c>
      <c r="L13" cm="1">
        <f t="array" ref="L13:L120">BIN2DEC(MID(_xlfn.TEXTJOIN(,1,DEC2BIN(FIND(MID(C5,_xlfn.SEQUENCE(LEN(C5)),1),B8)-1,6)),_xlfn.SEQUENCE(LEN(_xlfn.TEXTJOIN(,1,DEC2BIN(FIND(MID(C5,_xlfn.SEQUENCE(LEN(C5)),1),B8)-1,6))),,,8),8))</f>
        <v>72</v>
      </c>
      <c r="M13" t="str" cm="1">
        <f t="array" ref="M13:M25">_xlfn.TOCOL(CHAR(BIN2DEC(MID(_xlfn.TEXTJOIN(,1,DEC2BIN(FIND(MID(C5,_xlfn.SEQUENCE(LEN(C5)),1),B8)-1,6)),_xlfn.SEQUENCE(LEN(_xlfn.TEXTJOIN(,1,DEC2BIN(FIND(MID(C5,_xlfn.SEQUENCE(LEN(C5)),1),B8)-1,6))),,,8),8))),2)</f>
        <v>H</v>
      </c>
      <c r="N13" t="str" cm="1">
        <f t="array" ref="N13">_xlfn.TEXTJOIN(,1,_xlfn.TOCOL(CHAR(BIN2DEC(MID(_xlfn.TEXTJOIN(,1,DEC2BIN(FIND(MID(C5,_xlfn.SEQUENCE(LEN(C5)),1),B8)-1,6)),_xlfn.SEQUENCE(LEN(_xlfn.TEXTJOIN(,1,DEC2BIN(FIND(MID(C5,_xlfn.SEQUENCE(LEN(C5)),1),B8)-1,6))),,,8),8))),2))</f>
        <v>Hello, World!</v>
      </c>
      <c r="S13" t="s">
        <v>161</v>
      </c>
      <c r="AQ13" s="9" t="str">
        <v>l</v>
      </c>
      <c r="AR13" s="9">
        <v>108</v>
      </c>
      <c r="AS13" s="9" t="str">
        <v>01101100</v>
      </c>
      <c r="AT13" s="9"/>
      <c r="AU13" s="9"/>
      <c r="AV13" s="9"/>
      <c r="AW13" s="9"/>
      <c r="AX13" s="9"/>
    </row>
    <row r="14" spans="2:50" x14ac:dyDescent="0.25">
      <c r="B14">
        <v>101</v>
      </c>
      <c r="C14" t="str">
        <v>01100101</v>
      </c>
      <c r="D14" t="str">
        <v>000110</v>
      </c>
      <c r="E14">
        <v>7</v>
      </c>
      <c r="F14" t="str">
        <v>G</v>
      </c>
      <c r="G14" t="str">
        <v>G</v>
      </c>
      <c r="H14">
        <v>6</v>
      </c>
      <c r="I14" t="str">
        <v>000110</v>
      </c>
      <c r="K14" t="str">
        <v>01100101</v>
      </c>
      <c r="L14">
        <v>101</v>
      </c>
      <c r="M14" t="str">
        <v>e</v>
      </c>
      <c r="N14" t="str" cm="1">
        <f t="array" ref="N14">_xlfn.LET(_xlpm.x,DEC2BIN(FIND(MID(C5,_xlfn.SEQUENCE(LEN(C5)),1),B8)-1,6),_xlfn.TEXTJOIN(,1,_xlfn.TOCOL(CHAR(BIN2DEC(MID(_xlfn.TEXTJOIN(,1,_xlpm.x),_xlfn.SEQUENCE(LEN(_xlfn.TEXTJOIN(,1,_xlpm.x)),,,8),8))),2)))</f>
        <v>Hello, World!</v>
      </c>
      <c r="S14" t="s">
        <v>162</v>
      </c>
      <c r="AQ14" s="9" t="str">
        <v>d</v>
      </c>
      <c r="AR14" s="9">
        <v>100</v>
      </c>
      <c r="AS14" s="9" t="str">
        <v>01100100</v>
      </c>
      <c r="AT14" s="9"/>
      <c r="AU14" s="9"/>
      <c r="AV14" s="9"/>
      <c r="AW14" s="9"/>
      <c r="AX14" s="9"/>
    </row>
    <row r="15" spans="2:50" x14ac:dyDescent="0.25">
      <c r="B15">
        <v>108</v>
      </c>
      <c r="C15" t="str">
        <v>01101100</v>
      </c>
      <c r="D15" t="str">
        <v>010101</v>
      </c>
      <c r="E15">
        <v>22</v>
      </c>
      <c r="F15" t="str">
        <v>V</v>
      </c>
      <c r="G15" t="str">
        <v>V</v>
      </c>
      <c r="H15">
        <v>21</v>
      </c>
      <c r="I15" t="str">
        <v>010101</v>
      </c>
      <c r="K15" t="str">
        <v>01101100</v>
      </c>
      <c r="L15">
        <v>108</v>
      </c>
      <c r="M15" t="str">
        <v>l</v>
      </c>
      <c r="S15" t="s">
        <v>163</v>
      </c>
      <c r="AQ15" s="9" t="str">
        <v>!</v>
      </c>
      <c r="AR15" s="9">
        <v>33</v>
      </c>
      <c r="AS15" s="9" t="str">
        <v>00100001</v>
      </c>
      <c r="AT15" s="9"/>
      <c r="AU15" s="9"/>
      <c r="AV15" s="9"/>
      <c r="AW15" s="9"/>
      <c r="AX15" s="9"/>
    </row>
    <row r="16" spans="2:50" x14ac:dyDescent="0.25">
      <c r="B16">
        <v>108</v>
      </c>
      <c r="C16" t="str">
        <v>01101100</v>
      </c>
      <c r="D16" t="str">
        <v>101100</v>
      </c>
      <c r="E16">
        <v>45</v>
      </c>
      <c r="F16" t="str">
        <v>s</v>
      </c>
      <c r="G16" t="str">
        <v>s</v>
      </c>
      <c r="H16">
        <v>44</v>
      </c>
      <c r="I16" t="str">
        <v>101100</v>
      </c>
      <c r="K16" t="str">
        <v>01101100</v>
      </c>
      <c r="L16">
        <v>108</v>
      </c>
      <c r="M16" t="str">
        <v>l</v>
      </c>
      <c r="S16" t="s">
        <v>164</v>
      </c>
    </row>
    <row r="17" spans="2:19" x14ac:dyDescent="0.25">
      <c r="B17">
        <v>111</v>
      </c>
      <c r="C17" t="str">
        <v>01101111</v>
      </c>
      <c r="D17" t="str">
        <v>011011</v>
      </c>
      <c r="E17">
        <v>28</v>
      </c>
      <c r="F17" t="str">
        <v>b</v>
      </c>
      <c r="G17" t="str">
        <v>b</v>
      </c>
      <c r="H17">
        <v>27</v>
      </c>
      <c r="I17" t="str">
        <v>011011</v>
      </c>
      <c r="K17" t="str">
        <v>01101111</v>
      </c>
      <c r="L17">
        <v>111</v>
      </c>
      <c r="M17" t="str">
        <v>o</v>
      </c>
      <c r="S17" t="s">
        <v>165</v>
      </c>
    </row>
    <row r="18" spans="2:19" x14ac:dyDescent="0.25">
      <c r="B18">
        <v>44</v>
      </c>
      <c r="C18" t="str">
        <v>00101100</v>
      </c>
      <c r="D18" t="str">
        <v>000110</v>
      </c>
      <c r="E18">
        <v>7</v>
      </c>
      <c r="F18" t="str">
        <v>G</v>
      </c>
      <c r="G18" t="str">
        <v>G</v>
      </c>
      <c r="H18">
        <v>6</v>
      </c>
      <c r="I18" t="str">
        <v>000110</v>
      </c>
      <c r="K18" t="str">
        <v>00101100</v>
      </c>
      <c r="L18">
        <v>44</v>
      </c>
      <c r="M18" t="str">
        <v>,</v>
      </c>
      <c r="S18" t="s">
        <v>166</v>
      </c>
    </row>
    <row r="19" spans="2:19" x14ac:dyDescent="0.25">
      <c r="B19">
        <v>32</v>
      </c>
      <c r="C19" t="str">
        <v>00100000</v>
      </c>
      <c r="D19" t="str">
        <v>111100</v>
      </c>
      <c r="E19">
        <v>61</v>
      </c>
      <c r="F19" t="str">
        <v>8</v>
      </c>
      <c r="G19" t="str">
        <v>8</v>
      </c>
      <c r="H19">
        <v>60</v>
      </c>
      <c r="I19" t="str">
        <v>111100</v>
      </c>
      <c r="K19" t="str">
        <v>00100000</v>
      </c>
      <c r="L19">
        <v>32</v>
      </c>
      <c r="M19" t="str">
        <v xml:space="preserve"> </v>
      </c>
      <c r="S19" t="s">
        <v>167</v>
      </c>
    </row>
    <row r="20" spans="2:19" x14ac:dyDescent="0.25">
      <c r="B20">
        <v>87</v>
      </c>
      <c r="C20" t="str">
        <v>01010111</v>
      </c>
      <c r="D20" t="str">
        <v>101100</v>
      </c>
      <c r="E20">
        <v>45</v>
      </c>
      <c r="F20" t="str">
        <v>s</v>
      </c>
      <c r="G20" t="str">
        <v>s</v>
      </c>
      <c r="H20">
        <v>44</v>
      </c>
      <c r="I20" t="str">
        <v>101100</v>
      </c>
      <c r="K20" t="str">
        <v>01010111</v>
      </c>
      <c r="L20">
        <v>87</v>
      </c>
      <c r="M20" t="str">
        <v>W</v>
      </c>
      <c r="S20" t="s">
        <v>168</v>
      </c>
    </row>
    <row r="21" spans="2:19" x14ac:dyDescent="0.25">
      <c r="B21">
        <v>111</v>
      </c>
      <c r="C21" t="str">
        <v>01101111</v>
      </c>
      <c r="D21" t="str">
        <v>001000</v>
      </c>
      <c r="E21">
        <v>9</v>
      </c>
      <c r="F21" t="str">
        <v>I</v>
      </c>
      <c r="G21" t="str">
        <v>I</v>
      </c>
      <c r="H21">
        <v>8</v>
      </c>
      <c r="I21" t="str">
        <v>001000</v>
      </c>
      <c r="K21" t="str">
        <v>01101111</v>
      </c>
      <c r="L21">
        <v>111</v>
      </c>
      <c r="M21" t="str">
        <v>o</v>
      </c>
      <c r="S21" t="s">
        <v>169</v>
      </c>
    </row>
    <row r="22" spans="2:19" x14ac:dyDescent="0.25">
      <c r="B22">
        <v>114</v>
      </c>
      <c r="C22" t="str">
        <v>01110010</v>
      </c>
      <c r="D22" t="str">
        <v>000101</v>
      </c>
      <c r="E22">
        <v>6</v>
      </c>
      <c r="F22" t="str">
        <v>F</v>
      </c>
      <c r="G22" t="str">
        <v>F</v>
      </c>
      <c r="H22">
        <v>5</v>
      </c>
      <c r="I22" t="str">
        <v>000101</v>
      </c>
      <c r="K22" t="str">
        <v>01110010</v>
      </c>
      <c r="L22">
        <v>114</v>
      </c>
      <c r="M22" t="str">
        <v>r</v>
      </c>
    </row>
    <row r="23" spans="2:19" x14ac:dyDescent="0.25">
      <c r="B23">
        <v>108</v>
      </c>
      <c r="C23" t="str">
        <v>01101100</v>
      </c>
      <c r="D23" t="str">
        <v>011101</v>
      </c>
      <c r="E23">
        <v>30</v>
      </c>
      <c r="F23" t="str">
        <v>d</v>
      </c>
      <c r="G23" t="str">
        <v>d</v>
      </c>
      <c r="H23">
        <v>29</v>
      </c>
      <c r="I23" t="str">
        <v>011101</v>
      </c>
      <c r="K23" t="str">
        <v>01101100</v>
      </c>
      <c r="L23">
        <v>108</v>
      </c>
      <c r="M23" t="str">
        <v>l</v>
      </c>
    </row>
    <row r="24" spans="2:19" x14ac:dyDescent="0.25">
      <c r="B24">
        <v>100</v>
      </c>
      <c r="C24" t="str">
        <v>01100100</v>
      </c>
      <c r="D24" t="str">
        <v>101111</v>
      </c>
      <c r="E24">
        <v>48</v>
      </c>
      <c r="F24" t="str">
        <v>v</v>
      </c>
      <c r="G24" t="str">
        <v>v</v>
      </c>
      <c r="H24">
        <v>47</v>
      </c>
      <c r="I24" t="str">
        <v>101111</v>
      </c>
      <c r="K24" t="str">
        <v>01100100</v>
      </c>
      <c r="L24">
        <v>100</v>
      </c>
      <c r="M24" t="str">
        <v>d</v>
      </c>
    </row>
    <row r="25" spans="2:19" x14ac:dyDescent="0.25">
      <c r="B25">
        <v>33</v>
      </c>
      <c r="C25" t="str">
        <v>00100001</v>
      </c>
      <c r="D25" t="str">
        <v>011100</v>
      </c>
      <c r="E25">
        <v>29</v>
      </c>
      <c r="F25" t="str">
        <v>c</v>
      </c>
      <c r="G25" t="str">
        <v>c</v>
      </c>
      <c r="H25">
        <v>28</v>
      </c>
      <c r="I25" t="str">
        <v>011100</v>
      </c>
      <c r="K25" t="str">
        <v>00100001</v>
      </c>
      <c r="L25">
        <v>33</v>
      </c>
      <c r="M25" t="str">
        <v>!</v>
      </c>
    </row>
    <row r="26" spans="2:19" x14ac:dyDescent="0.25">
      <c r="D26" t="str">
        <v>100110</v>
      </c>
      <c r="E26">
        <v>39</v>
      </c>
      <c r="F26" t="str">
        <v>m</v>
      </c>
      <c r="G26" t="str">
        <v>m</v>
      </c>
      <c r="H26">
        <v>38</v>
      </c>
      <c r="I26" t="str">
        <v>100110</v>
      </c>
      <c r="K26" t="str">
        <v>0000</v>
      </c>
      <c r="L26">
        <v>0</v>
      </c>
    </row>
    <row r="27" spans="2:19" x14ac:dyDescent="0.25">
      <c r="D27" t="str">
        <v>110001</v>
      </c>
      <c r="E27">
        <v>50</v>
      </c>
      <c r="F27" t="str">
        <v>x</v>
      </c>
      <c r="G27" t="str">
        <v>x</v>
      </c>
      <c r="H27">
        <v>49</v>
      </c>
      <c r="I27" t="str">
        <v>110001</v>
      </c>
      <c r="K27" t="str">
        <v/>
      </c>
      <c r="L27">
        <v>0</v>
      </c>
    </row>
    <row r="28" spans="2:19" x14ac:dyDescent="0.25">
      <c r="D28" t="str">
        <v>100100</v>
      </c>
      <c r="E28">
        <v>37</v>
      </c>
      <c r="F28" t="str">
        <v>k</v>
      </c>
      <c r="G28" t="str">
        <v>k</v>
      </c>
      <c r="H28">
        <v>36</v>
      </c>
      <c r="I28" t="str">
        <v>100100</v>
      </c>
      <c r="J28" s="8"/>
      <c r="K28" t="str">
        <v/>
      </c>
      <c r="L28">
        <v>0</v>
      </c>
    </row>
    <row r="29" spans="2:19" x14ac:dyDescent="0.25">
      <c r="D29" t="str">
        <v>001000</v>
      </c>
      <c r="E29">
        <v>9</v>
      </c>
      <c r="F29" t="str">
        <v>I</v>
      </c>
      <c r="G29" t="str">
        <v>I</v>
      </c>
      <c r="H29">
        <v>8</v>
      </c>
      <c r="I29" t="str">
        <v>001000</v>
      </c>
      <c r="K29" t="str">
        <v/>
      </c>
      <c r="L29">
        <v>0</v>
      </c>
    </row>
    <row r="30" spans="2:19" x14ac:dyDescent="0.25">
      <c r="D30" t="str">
        <v>010000</v>
      </c>
      <c r="E30">
        <v>17</v>
      </c>
      <c r="F30" t="str">
        <v>Q</v>
      </c>
      <c r="G30" t="str">
        <v>Q</v>
      </c>
      <c r="H30">
        <v>16</v>
      </c>
      <c r="I30" t="str">
        <v>010000</v>
      </c>
      <c r="K30" t="str">
        <v/>
      </c>
      <c r="L30">
        <v>0</v>
      </c>
    </row>
    <row r="31" spans="2:19" x14ac:dyDescent="0.25">
      <c r="D31" s="8"/>
      <c r="K31" t="str">
        <v/>
      </c>
      <c r="L31">
        <v>0</v>
      </c>
    </row>
    <row r="32" spans="2:19" x14ac:dyDescent="0.25">
      <c r="B32" s="8" t="s">
        <v>146</v>
      </c>
      <c r="K32" t="str">
        <v/>
      </c>
      <c r="L32">
        <v>0</v>
      </c>
    </row>
    <row r="33" spans="2:12" x14ac:dyDescent="0.25">
      <c r="K33" t="str">
        <v/>
      </c>
      <c r="L33">
        <v>0</v>
      </c>
    </row>
    <row r="34" spans="2:12" x14ac:dyDescent="0.25">
      <c r="B34" s="8" t="s">
        <v>147</v>
      </c>
      <c r="K34" t="str">
        <v/>
      </c>
      <c r="L34">
        <v>0</v>
      </c>
    </row>
    <row r="35" spans="2:12" x14ac:dyDescent="0.25">
      <c r="B35" t="str" cm="1">
        <f t="array" ref="B35">_xlfn.TEXTJOIN(,TRUE,"0"&amp;DEC2BIN(CODE(MID(C2,_xlfn.SEQUENCE(LEN(C2)),1))))</f>
        <v>01001000011001010110110001101100011011110101100010000001010111011011110111001001101100011001000100001</v>
      </c>
      <c r="K35" t="str">
        <v/>
      </c>
      <c r="L35">
        <v>0</v>
      </c>
    </row>
    <row r="36" spans="2:12" x14ac:dyDescent="0.25">
      <c r="B36" s="8" t="s">
        <v>148</v>
      </c>
      <c r="K36" t="str">
        <v/>
      </c>
      <c r="L36">
        <v>0</v>
      </c>
    </row>
    <row r="37" spans="2:12" x14ac:dyDescent="0.25">
      <c r="K37" t="str">
        <v/>
      </c>
      <c r="L37">
        <v>0</v>
      </c>
    </row>
    <row r="38" spans="2:12" x14ac:dyDescent="0.25">
      <c r="K38" t="str">
        <v/>
      </c>
      <c r="L38">
        <v>0</v>
      </c>
    </row>
    <row r="39" spans="2:12" x14ac:dyDescent="0.25">
      <c r="K39" t="str">
        <v/>
      </c>
      <c r="L39">
        <v>0</v>
      </c>
    </row>
    <row r="40" spans="2:12" x14ac:dyDescent="0.25">
      <c r="B40" t="s">
        <v>149</v>
      </c>
      <c r="K40" t="str">
        <v/>
      </c>
      <c r="L40">
        <v>0</v>
      </c>
    </row>
    <row r="41" spans="2:12" x14ac:dyDescent="0.25">
      <c r="K41" t="str">
        <v/>
      </c>
      <c r="L41">
        <v>0</v>
      </c>
    </row>
    <row r="42" spans="2:12" x14ac:dyDescent="0.25">
      <c r="K42" t="str">
        <v/>
      </c>
      <c r="L42">
        <v>0</v>
      </c>
    </row>
    <row r="43" spans="2:12" x14ac:dyDescent="0.25">
      <c r="K43" t="str">
        <v/>
      </c>
      <c r="L43">
        <v>0</v>
      </c>
    </row>
    <row r="44" spans="2:12" x14ac:dyDescent="0.25">
      <c r="B44" t="s">
        <v>150</v>
      </c>
      <c r="K44" t="str">
        <v/>
      </c>
      <c r="L44">
        <v>0</v>
      </c>
    </row>
    <row r="45" spans="2:12" x14ac:dyDescent="0.25">
      <c r="K45" t="str">
        <v/>
      </c>
      <c r="L45">
        <v>0</v>
      </c>
    </row>
    <row r="46" spans="2:12" x14ac:dyDescent="0.25">
      <c r="K46" t="str">
        <v/>
      </c>
      <c r="L46">
        <v>0</v>
      </c>
    </row>
    <row r="47" spans="2:12" x14ac:dyDescent="0.25">
      <c r="K47" t="str">
        <v/>
      </c>
      <c r="L47">
        <v>0</v>
      </c>
    </row>
    <row r="48" spans="2:12" x14ac:dyDescent="0.25">
      <c r="K48" t="str">
        <v/>
      </c>
      <c r="L48">
        <v>0</v>
      </c>
    </row>
    <row r="49" spans="11:12" x14ac:dyDescent="0.25">
      <c r="K49" t="str">
        <v/>
      </c>
      <c r="L49">
        <v>0</v>
      </c>
    </row>
    <row r="50" spans="11:12" x14ac:dyDescent="0.25">
      <c r="K50" t="str">
        <v/>
      </c>
      <c r="L50">
        <v>0</v>
      </c>
    </row>
    <row r="51" spans="11:12" x14ac:dyDescent="0.25">
      <c r="K51" t="str">
        <v/>
      </c>
      <c r="L51">
        <v>0</v>
      </c>
    </row>
    <row r="52" spans="11:12" x14ac:dyDescent="0.25">
      <c r="K52" t="str">
        <v/>
      </c>
      <c r="L52">
        <v>0</v>
      </c>
    </row>
    <row r="53" spans="11:12" x14ac:dyDescent="0.25">
      <c r="K53" t="str">
        <v/>
      </c>
      <c r="L53">
        <v>0</v>
      </c>
    </row>
    <row r="54" spans="11:12" x14ac:dyDescent="0.25">
      <c r="K54" t="str">
        <v/>
      </c>
      <c r="L54">
        <v>0</v>
      </c>
    </row>
    <row r="55" spans="11:12" x14ac:dyDescent="0.25">
      <c r="K55" t="str">
        <v/>
      </c>
      <c r="L55">
        <v>0</v>
      </c>
    </row>
    <row r="56" spans="11:12" x14ac:dyDescent="0.25">
      <c r="K56" t="str">
        <v/>
      </c>
      <c r="L56">
        <v>0</v>
      </c>
    </row>
    <row r="57" spans="11:12" x14ac:dyDescent="0.25">
      <c r="K57" t="str">
        <v/>
      </c>
      <c r="L57">
        <v>0</v>
      </c>
    </row>
    <row r="58" spans="11:12" x14ac:dyDescent="0.25">
      <c r="K58" t="str">
        <v/>
      </c>
      <c r="L58">
        <v>0</v>
      </c>
    </row>
    <row r="59" spans="11:12" x14ac:dyDescent="0.25">
      <c r="K59" t="str">
        <v/>
      </c>
      <c r="L59">
        <v>0</v>
      </c>
    </row>
    <row r="60" spans="11:12" x14ac:dyDescent="0.25">
      <c r="K60" t="str">
        <v/>
      </c>
      <c r="L60">
        <v>0</v>
      </c>
    </row>
    <row r="61" spans="11:12" x14ac:dyDescent="0.25">
      <c r="K61" t="str">
        <v/>
      </c>
      <c r="L61">
        <v>0</v>
      </c>
    </row>
    <row r="62" spans="11:12" x14ac:dyDescent="0.25">
      <c r="K62" t="str">
        <v/>
      </c>
      <c r="L62">
        <v>0</v>
      </c>
    </row>
    <row r="63" spans="11:12" x14ac:dyDescent="0.25">
      <c r="K63" t="str">
        <v/>
      </c>
      <c r="L63">
        <v>0</v>
      </c>
    </row>
    <row r="64" spans="11:12" x14ac:dyDescent="0.25">
      <c r="K64" t="str">
        <v/>
      </c>
      <c r="L64">
        <v>0</v>
      </c>
    </row>
    <row r="65" spans="11:12" x14ac:dyDescent="0.25">
      <c r="K65" t="str">
        <v/>
      </c>
      <c r="L65">
        <v>0</v>
      </c>
    </row>
    <row r="66" spans="11:12" x14ac:dyDescent="0.25">
      <c r="K66" t="str">
        <v/>
      </c>
      <c r="L66">
        <v>0</v>
      </c>
    </row>
    <row r="67" spans="11:12" x14ac:dyDescent="0.25">
      <c r="K67" t="str">
        <v/>
      </c>
      <c r="L67">
        <v>0</v>
      </c>
    </row>
    <row r="68" spans="11:12" x14ac:dyDescent="0.25">
      <c r="K68" t="str">
        <v/>
      </c>
      <c r="L68">
        <v>0</v>
      </c>
    </row>
    <row r="69" spans="11:12" x14ac:dyDescent="0.25">
      <c r="K69" t="str">
        <v/>
      </c>
      <c r="L69">
        <v>0</v>
      </c>
    </row>
    <row r="70" spans="11:12" x14ac:dyDescent="0.25">
      <c r="K70" t="str">
        <v/>
      </c>
      <c r="L70">
        <v>0</v>
      </c>
    </row>
    <row r="71" spans="11:12" x14ac:dyDescent="0.25">
      <c r="K71" t="str">
        <v/>
      </c>
      <c r="L71">
        <v>0</v>
      </c>
    </row>
    <row r="72" spans="11:12" x14ac:dyDescent="0.25">
      <c r="K72" t="str">
        <v/>
      </c>
      <c r="L72">
        <v>0</v>
      </c>
    </row>
    <row r="73" spans="11:12" x14ac:dyDescent="0.25">
      <c r="K73" t="str">
        <v/>
      </c>
      <c r="L73">
        <v>0</v>
      </c>
    </row>
    <row r="74" spans="11:12" x14ac:dyDescent="0.25">
      <c r="K74" t="str">
        <v/>
      </c>
      <c r="L74">
        <v>0</v>
      </c>
    </row>
    <row r="75" spans="11:12" x14ac:dyDescent="0.25">
      <c r="K75" t="str">
        <v/>
      </c>
      <c r="L75">
        <v>0</v>
      </c>
    </row>
    <row r="76" spans="11:12" x14ac:dyDescent="0.25">
      <c r="K76" t="str">
        <v/>
      </c>
      <c r="L76">
        <v>0</v>
      </c>
    </row>
    <row r="77" spans="11:12" x14ac:dyDescent="0.25">
      <c r="K77" t="str">
        <v/>
      </c>
      <c r="L77">
        <v>0</v>
      </c>
    </row>
    <row r="78" spans="11:12" x14ac:dyDescent="0.25">
      <c r="K78" t="str">
        <v/>
      </c>
      <c r="L78">
        <v>0</v>
      </c>
    </row>
    <row r="79" spans="11:12" x14ac:dyDescent="0.25">
      <c r="K79" t="str">
        <v/>
      </c>
      <c r="L79">
        <v>0</v>
      </c>
    </row>
    <row r="80" spans="11:12" x14ac:dyDescent="0.25">
      <c r="K80" t="str">
        <v/>
      </c>
      <c r="L80">
        <v>0</v>
      </c>
    </row>
    <row r="81" spans="11:12" x14ac:dyDescent="0.25">
      <c r="K81" t="str">
        <v/>
      </c>
      <c r="L81">
        <v>0</v>
      </c>
    </row>
    <row r="82" spans="11:12" x14ac:dyDescent="0.25">
      <c r="K82" t="str">
        <v/>
      </c>
      <c r="L82">
        <v>0</v>
      </c>
    </row>
    <row r="83" spans="11:12" x14ac:dyDescent="0.25">
      <c r="K83" t="str">
        <v/>
      </c>
      <c r="L83">
        <v>0</v>
      </c>
    </row>
    <row r="84" spans="11:12" x14ac:dyDescent="0.25">
      <c r="K84" t="str">
        <v/>
      </c>
      <c r="L84">
        <v>0</v>
      </c>
    </row>
    <row r="85" spans="11:12" x14ac:dyDescent="0.25">
      <c r="K85" t="str">
        <v/>
      </c>
      <c r="L85">
        <v>0</v>
      </c>
    </row>
    <row r="86" spans="11:12" x14ac:dyDescent="0.25">
      <c r="K86" t="str">
        <v/>
      </c>
      <c r="L86">
        <v>0</v>
      </c>
    </row>
    <row r="87" spans="11:12" x14ac:dyDescent="0.25">
      <c r="K87" t="str">
        <v/>
      </c>
      <c r="L87">
        <v>0</v>
      </c>
    </row>
    <row r="88" spans="11:12" x14ac:dyDescent="0.25">
      <c r="K88" t="str">
        <v/>
      </c>
      <c r="L88">
        <v>0</v>
      </c>
    </row>
    <row r="89" spans="11:12" x14ac:dyDescent="0.25">
      <c r="K89" t="str">
        <v/>
      </c>
      <c r="L89">
        <v>0</v>
      </c>
    </row>
    <row r="90" spans="11:12" x14ac:dyDescent="0.25">
      <c r="K90" t="str">
        <v/>
      </c>
      <c r="L90">
        <v>0</v>
      </c>
    </row>
    <row r="91" spans="11:12" x14ac:dyDescent="0.25">
      <c r="K91" t="str">
        <v/>
      </c>
      <c r="L91">
        <v>0</v>
      </c>
    </row>
    <row r="92" spans="11:12" x14ac:dyDescent="0.25">
      <c r="K92" t="str">
        <v/>
      </c>
      <c r="L92">
        <v>0</v>
      </c>
    </row>
    <row r="93" spans="11:12" x14ac:dyDescent="0.25">
      <c r="K93" t="str">
        <v/>
      </c>
      <c r="L93">
        <v>0</v>
      </c>
    </row>
    <row r="94" spans="11:12" x14ac:dyDescent="0.25">
      <c r="K94" t="str">
        <v/>
      </c>
      <c r="L94">
        <v>0</v>
      </c>
    </row>
    <row r="95" spans="11:12" x14ac:dyDescent="0.25">
      <c r="K95" t="str">
        <v/>
      </c>
      <c r="L95">
        <v>0</v>
      </c>
    </row>
    <row r="96" spans="11:12" x14ac:dyDescent="0.25">
      <c r="K96" t="str">
        <v/>
      </c>
      <c r="L96">
        <v>0</v>
      </c>
    </row>
    <row r="97" spans="11:12" x14ac:dyDescent="0.25">
      <c r="K97" t="str">
        <v/>
      </c>
      <c r="L97">
        <v>0</v>
      </c>
    </row>
    <row r="98" spans="11:12" x14ac:dyDescent="0.25">
      <c r="K98" t="str">
        <v/>
      </c>
      <c r="L98">
        <v>0</v>
      </c>
    </row>
    <row r="99" spans="11:12" x14ac:dyDescent="0.25">
      <c r="K99" t="str">
        <v/>
      </c>
      <c r="L99">
        <v>0</v>
      </c>
    </row>
    <row r="100" spans="11:12" x14ac:dyDescent="0.25">
      <c r="K100" t="str">
        <v/>
      </c>
      <c r="L100">
        <v>0</v>
      </c>
    </row>
    <row r="101" spans="11:12" x14ac:dyDescent="0.25">
      <c r="K101" t="str">
        <v/>
      </c>
      <c r="L101">
        <v>0</v>
      </c>
    </row>
    <row r="102" spans="11:12" x14ac:dyDescent="0.25">
      <c r="K102" t="str">
        <v/>
      </c>
      <c r="L102">
        <v>0</v>
      </c>
    </row>
    <row r="103" spans="11:12" x14ac:dyDescent="0.25">
      <c r="K103" t="str">
        <v/>
      </c>
      <c r="L103">
        <v>0</v>
      </c>
    </row>
    <row r="104" spans="11:12" x14ac:dyDescent="0.25">
      <c r="K104" t="str">
        <v/>
      </c>
      <c r="L104">
        <v>0</v>
      </c>
    </row>
    <row r="105" spans="11:12" x14ac:dyDescent="0.25">
      <c r="K105" t="str">
        <v/>
      </c>
      <c r="L105">
        <v>0</v>
      </c>
    </row>
    <row r="106" spans="11:12" x14ac:dyDescent="0.25">
      <c r="K106" t="str">
        <v/>
      </c>
      <c r="L106">
        <v>0</v>
      </c>
    </row>
    <row r="107" spans="11:12" x14ac:dyDescent="0.25">
      <c r="K107" t="str">
        <v/>
      </c>
      <c r="L107">
        <v>0</v>
      </c>
    </row>
    <row r="108" spans="11:12" x14ac:dyDescent="0.25">
      <c r="K108" t="str">
        <v/>
      </c>
      <c r="L108">
        <v>0</v>
      </c>
    </row>
    <row r="109" spans="11:12" x14ac:dyDescent="0.25">
      <c r="K109" t="str">
        <v/>
      </c>
      <c r="L109">
        <v>0</v>
      </c>
    </row>
    <row r="110" spans="11:12" x14ac:dyDescent="0.25">
      <c r="K110" t="str">
        <v/>
      </c>
      <c r="L110">
        <v>0</v>
      </c>
    </row>
    <row r="111" spans="11:12" x14ac:dyDescent="0.25">
      <c r="K111" t="str">
        <v/>
      </c>
      <c r="L111">
        <v>0</v>
      </c>
    </row>
    <row r="112" spans="11:12" x14ac:dyDescent="0.25">
      <c r="K112" t="str">
        <v/>
      </c>
      <c r="L112">
        <v>0</v>
      </c>
    </row>
    <row r="113" spans="11:12" x14ac:dyDescent="0.25">
      <c r="K113" t="str">
        <v/>
      </c>
      <c r="L113">
        <v>0</v>
      </c>
    </row>
    <row r="114" spans="11:12" x14ac:dyDescent="0.25">
      <c r="K114" t="str">
        <v/>
      </c>
      <c r="L114">
        <v>0</v>
      </c>
    </row>
    <row r="115" spans="11:12" x14ac:dyDescent="0.25">
      <c r="K115" t="str">
        <v/>
      </c>
      <c r="L115">
        <v>0</v>
      </c>
    </row>
    <row r="116" spans="11:12" x14ac:dyDescent="0.25">
      <c r="K116" t="str">
        <v/>
      </c>
      <c r="L116">
        <v>0</v>
      </c>
    </row>
    <row r="117" spans="11:12" x14ac:dyDescent="0.25">
      <c r="K117" t="str">
        <v/>
      </c>
      <c r="L117">
        <v>0</v>
      </c>
    </row>
    <row r="118" spans="11:12" x14ac:dyDescent="0.25">
      <c r="K118" t="str">
        <v/>
      </c>
      <c r="L118">
        <v>0</v>
      </c>
    </row>
    <row r="119" spans="11:12" x14ac:dyDescent="0.25">
      <c r="K119" t="str">
        <v/>
      </c>
      <c r="L119">
        <v>0</v>
      </c>
    </row>
    <row r="120" spans="11:12" x14ac:dyDescent="0.25">
      <c r="K120" t="str">
        <v/>
      </c>
      <c r="L120">
        <v>0</v>
      </c>
    </row>
  </sheetData>
  <mergeCells count="1">
    <mergeCell ref="Z1:AO1"/>
  </mergeCells>
  <printOptions headings="1"/>
  <pageMargins left="0.7" right="0.7" top="0.75" bottom="0.75" header="0.3" footer="0.3"/>
  <pageSetup paperSize="9" orientation="portrait" cellComments="atEnd" horizontalDpi="0" verticalDpi="0" r:id="rId1"/>
  <ignoredErrors>
    <ignoredError sqref="AM3:AM10 AO3:AO1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4F72D-249C-4014-A92E-2CC5F55F44D4}">
  <sheetPr codeName="Sheet8"/>
  <dimension ref="B2:AK29"/>
  <sheetViews>
    <sheetView showGridLines="0" zoomScale="90" zoomScaleNormal="90" workbookViewId="0">
      <selection activeCell="G10" sqref="G10"/>
    </sheetView>
  </sheetViews>
  <sheetFormatPr defaultRowHeight="15" x14ac:dyDescent="0.25"/>
  <cols>
    <col min="1" max="1" width="2.7109375" customWidth="1"/>
    <col min="2" max="2" width="13.5703125" customWidth="1"/>
    <col min="3" max="3" width="16.28515625" bestFit="1" customWidth="1"/>
    <col min="5" max="5" width="32.85546875" customWidth="1"/>
    <col min="6" max="6" width="58.7109375" customWidth="1"/>
    <col min="7" max="7" width="5.42578125" customWidth="1"/>
    <col min="8" max="8" width="3" bestFit="1" customWidth="1"/>
    <col min="9" max="10" width="4.28515625" bestFit="1" customWidth="1"/>
    <col min="11" max="11" width="3.5703125" bestFit="1" customWidth="1"/>
    <col min="12" max="37" width="3.28515625" style="2" bestFit="1" customWidth="1"/>
    <col min="38" max="72" width="3" bestFit="1" customWidth="1"/>
  </cols>
  <sheetData>
    <row r="2" spans="2:37" x14ac:dyDescent="0.25">
      <c r="B2" s="24" t="s">
        <v>3</v>
      </c>
      <c r="C2" s="5" t="s">
        <v>118</v>
      </c>
    </row>
    <row r="3" spans="2:37" x14ac:dyDescent="0.25">
      <c r="B3" s="24" t="s">
        <v>2</v>
      </c>
      <c r="C3" s="5">
        <v>13</v>
      </c>
      <c r="G3" s="7">
        <f>LEN(B11)</f>
        <v>66</v>
      </c>
      <c r="L3" s="9" t="s">
        <v>50</v>
      </c>
      <c r="M3" s="9" t="s">
        <v>61</v>
      </c>
      <c r="N3" s="9" t="s">
        <v>57</v>
      </c>
      <c r="O3" s="9" t="s">
        <v>63</v>
      </c>
      <c r="P3" s="9" t="s">
        <v>54</v>
      </c>
      <c r="Q3" s="9" t="s">
        <v>44</v>
      </c>
      <c r="R3" s="9" t="s">
        <v>58</v>
      </c>
      <c r="S3" s="9" t="s">
        <v>67</v>
      </c>
      <c r="T3" s="9" t="s">
        <v>52</v>
      </c>
      <c r="U3" s="9" t="s">
        <v>51</v>
      </c>
      <c r="V3" s="9" t="s">
        <v>45</v>
      </c>
      <c r="W3" s="9" t="s">
        <v>59</v>
      </c>
      <c r="X3" s="9" t="s">
        <v>56</v>
      </c>
      <c r="Y3" s="9" t="s">
        <v>48</v>
      </c>
      <c r="Z3" s="9" t="s">
        <v>68</v>
      </c>
      <c r="AA3" s="9" t="s">
        <v>66</v>
      </c>
      <c r="AB3" s="9" t="s">
        <v>60</v>
      </c>
      <c r="AC3" s="9" t="s">
        <v>62</v>
      </c>
      <c r="AD3" s="9" t="s">
        <v>43</v>
      </c>
      <c r="AE3" s="9" t="s">
        <v>65</v>
      </c>
      <c r="AF3" s="9" t="s">
        <v>49</v>
      </c>
      <c r="AG3" s="9" t="s">
        <v>47</v>
      </c>
      <c r="AH3" s="9" t="s">
        <v>64</v>
      </c>
      <c r="AI3" s="9" t="s">
        <v>53</v>
      </c>
      <c r="AJ3" s="9" t="s">
        <v>46</v>
      </c>
      <c r="AK3" s="9" t="s">
        <v>55</v>
      </c>
    </row>
    <row r="4" spans="2:37" x14ac:dyDescent="0.25">
      <c r="B4" s="24" t="s">
        <v>1</v>
      </c>
      <c r="C4" s="5" t="str" cm="1">
        <f t="array" ref="C4">_xlfn.TEXTJOIN(,TRUE,MID(B11,MOD(FIND(MID(C2,_xlfn.SEQUENCE(LEN(C2)),1),B11)-1+C3,LEN(B11))+1,1))&amp;"|"</f>
        <v>e2zn1Jrz3v5r|</v>
      </c>
      <c r="L4" s="9">
        <v>1</v>
      </c>
      <c r="M4" s="9">
        <v>2</v>
      </c>
      <c r="N4" s="9">
        <v>3</v>
      </c>
      <c r="O4" s="9">
        <v>4</v>
      </c>
      <c r="P4" s="9">
        <v>5</v>
      </c>
      <c r="Q4" s="9">
        <v>6</v>
      </c>
      <c r="R4" s="9">
        <v>7</v>
      </c>
      <c r="S4" s="9">
        <v>8</v>
      </c>
      <c r="T4" s="9">
        <v>9</v>
      </c>
      <c r="U4" s="9">
        <v>10</v>
      </c>
      <c r="V4" s="9">
        <v>11</v>
      </c>
      <c r="W4" s="9">
        <v>12</v>
      </c>
      <c r="X4" s="9">
        <v>13</v>
      </c>
      <c r="Y4" s="9">
        <v>14</v>
      </c>
      <c r="Z4" s="9">
        <v>15</v>
      </c>
      <c r="AA4" s="9">
        <v>16</v>
      </c>
      <c r="AB4" s="9">
        <v>17</v>
      </c>
      <c r="AC4" s="9">
        <v>18</v>
      </c>
      <c r="AD4" s="9">
        <v>19</v>
      </c>
      <c r="AE4" s="9">
        <v>20</v>
      </c>
      <c r="AF4" s="9">
        <v>21</v>
      </c>
      <c r="AG4" s="9">
        <v>22</v>
      </c>
      <c r="AH4" s="9">
        <v>23</v>
      </c>
      <c r="AI4" s="9">
        <v>24</v>
      </c>
      <c r="AJ4" s="9">
        <v>25</v>
      </c>
      <c r="AK4" s="9">
        <v>26</v>
      </c>
    </row>
    <row r="5" spans="2:37" x14ac:dyDescent="0.25">
      <c r="L5" s="9" t="s">
        <v>48</v>
      </c>
      <c r="M5" s="9" t="s">
        <v>68</v>
      </c>
      <c r="N5" s="9" t="s">
        <v>66</v>
      </c>
      <c r="O5" s="9" t="s">
        <v>60</v>
      </c>
      <c r="P5" s="9" t="s">
        <v>62</v>
      </c>
      <c r="Q5" s="9" t="s">
        <v>43</v>
      </c>
      <c r="R5" s="9" t="s">
        <v>65</v>
      </c>
      <c r="S5" s="9" t="s">
        <v>49</v>
      </c>
      <c r="T5" s="9" t="s">
        <v>47</v>
      </c>
      <c r="U5" s="9" t="s">
        <v>64</v>
      </c>
      <c r="V5" s="9" t="s">
        <v>53</v>
      </c>
      <c r="W5" s="9" t="s">
        <v>46</v>
      </c>
      <c r="X5" s="9" t="s">
        <v>55</v>
      </c>
      <c r="Y5" s="9" t="s">
        <v>50</v>
      </c>
      <c r="Z5" s="9" t="s">
        <v>61</v>
      </c>
      <c r="AA5" s="9" t="s">
        <v>57</v>
      </c>
      <c r="AB5" s="9" t="s">
        <v>63</v>
      </c>
      <c r="AC5" s="9" t="s">
        <v>54</v>
      </c>
      <c r="AD5" s="9" t="s">
        <v>44</v>
      </c>
      <c r="AE5" s="9" t="s">
        <v>58</v>
      </c>
      <c r="AF5" s="9" t="s">
        <v>67</v>
      </c>
      <c r="AG5" s="9" t="s">
        <v>52</v>
      </c>
      <c r="AH5" s="9" t="s">
        <v>51</v>
      </c>
      <c r="AI5" s="9" t="s">
        <v>45</v>
      </c>
      <c r="AJ5" s="9" t="s">
        <v>59</v>
      </c>
      <c r="AK5" s="9" t="s">
        <v>56</v>
      </c>
    </row>
    <row r="6" spans="2:37" x14ac:dyDescent="0.25">
      <c r="L6" s="9">
        <v>14</v>
      </c>
      <c r="M6" s="9">
        <v>15</v>
      </c>
      <c r="N6" s="9">
        <v>16</v>
      </c>
      <c r="O6" s="9">
        <v>17</v>
      </c>
      <c r="P6" s="9">
        <v>18</v>
      </c>
      <c r="Q6" s="9">
        <v>19</v>
      </c>
      <c r="R6" s="9">
        <v>20</v>
      </c>
      <c r="S6" s="9">
        <v>21</v>
      </c>
      <c r="T6" s="9">
        <v>22</v>
      </c>
      <c r="U6" s="9">
        <v>23</v>
      </c>
      <c r="V6" s="9">
        <v>24</v>
      </c>
      <c r="W6" s="9">
        <v>25</v>
      </c>
      <c r="X6" s="9">
        <v>26</v>
      </c>
      <c r="Y6" s="9">
        <v>1</v>
      </c>
      <c r="Z6" s="9">
        <v>2</v>
      </c>
      <c r="AA6" s="9">
        <v>3</v>
      </c>
      <c r="AB6" s="9">
        <v>4</v>
      </c>
      <c r="AC6" s="9">
        <v>5</v>
      </c>
      <c r="AD6" s="9">
        <v>6</v>
      </c>
      <c r="AE6" s="9">
        <v>7</v>
      </c>
      <c r="AF6" s="9">
        <v>8</v>
      </c>
      <c r="AG6" s="9">
        <v>9</v>
      </c>
      <c r="AH6" s="9">
        <v>10</v>
      </c>
      <c r="AI6" s="9">
        <v>11</v>
      </c>
      <c r="AJ6" s="9">
        <v>12</v>
      </c>
      <c r="AK6" s="9">
        <v>13</v>
      </c>
    </row>
    <row r="7" spans="2:37" x14ac:dyDescent="0.25">
      <c r="B7" s="25" t="s">
        <v>10</v>
      </c>
      <c r="C7" s="5" t="str">
        <f>LEFT(C4,LEN(C4)-1)</f>
        <v>e2zn1Jrz3v5r</v>
      </c>
    </row>
    <row r="8" spans="2:37" x14ac:dyDescent="0.25">
      <c r="B8" s="25" t="s">
        <v>2</v>
      </c>
      <c r="C8" s="5">
        <v>13</v>
      </c>
    </row>
    <row r="9" spans="2:37" x14ac:dyDescent="0.25">
      <c r="B9" s="25" t="s">
        <v>0</v>
      </c>
      <c r="C9" s="5" t="str" cm="1">
        <f t="array" ref="C9">_xlfn.TEXTJOIN(,TRUE,MID(B11,MOD(FIND(MID(C7,_xlfn.SEQUENCE(LEN(C7)),1),B11)-1-C8,LEN(B11))+1,1))</f>
        <v>Roman empire</v>
      </c>
    </row>
    <row r="11" spans="2:37" x14ac:dyDescent="0.25">
      <c r="B11" t="s">
        <v>17</v>
      </c>
      <c r="E11" s="3"/>
      <c r="F11" s="3"/>
    </row>
    <row r="12" spans="2:37" x14ac:dyDescent="0.25">
      <c r="E12" s="3"/>
      <c r="F12" s="3"/>
    </row>
    <row r="13" spans="2:37" x14ac:dyDescent="0.25">
      <c r="E13" s="3"/>
      <c r="F13" s="3"/>
    </row>
    <row r="14" spans="2:37" x14ac:dyDescent="0.25">
      <c r="E14" s="3"/>
      <c r="F14" s="3"/>
    </row>
    <row r="15" spans="2:37" x14ac:dyDescent="0.25">
      <c r="E15" s="3"/>
      <c r="F15" s="3"/>
    </row>
    <row r="16" spans="2:37" x14ac:dyDescent="0.25">
      <c r="E16" s="3"/>
      <c r="F16" s="3"/>
    </row>
    <row r="17" spans="5:6" x14ac:dyDescent="0.25">
      <c r="E17" s="3"/>
      <c r="F17" s="3"/>
    </row>
    <row r="18" spans="5:6" x14ac:dyDescent="0.25">
      <c r="E18" s="3"/>
      <c r="F18" s="3"/>
    </row>
    <row r="19" spans="5:6" x14ac:dyDescent="0.25">
      <c r="E19" s="3"/>
      <c r="F19" s="3"/>
    </row>
    <row r="20" spans="5:6" x14ac:dyDescent="0.25">
      <c r="E20" s="3"/>
      <c r="F20" s="3"/>
    </row>
    <row r="21" spans="5:6" x14ac:dyDescent="0.25">
      <c r="E21" s="3"/>
      <c r="F21" s="3"/>
    </row>
    <row r="22" spans="5:6" x14ac:dyDescent="0.25">
      <c r="E22" s="3"/>
      <c r="F22" s="3"/>
    </row>
    <row r="23" spans="5:6" x14ac:dyDescent="0.25">
      <c r="E23" s="3"/>
      <c r="F23" s="3"/>
    </row>
    <row r="24" spans="5:6" x14ac:dyDescent="0.25">
      <c r="E24" s="3"/>
      <c r="F24" s="3"/>
    </row>
    <row r="25" spans="5:6" x14ac:dyDescent="0.25">
      <c r="E25" s="3"/>
      <c r="F25" s="3"/>
    </row>
    <row r="26" spans="5:6" x14ac:dyDescent="0.25">
      <c r="E26" s="3"/>
      <c r="F26" s="3"/>
    </row>
    <row r="27" spans="5:6" x14ac:dyDescent="0.25">
      <c r="E27" s="3"/>
      <c r="F27" s="3"/>
    </row>
    <row r="28" spans="5:6" x14ac:dyDescent="0.25">
      <c r="E28" s="3"/>
      <c r="F28" s="3"/>
    </row>
    <row r="29" spans="5:6" x14ac:dyDescent="0.25">
      <c r="E29" s="3"/>
      <c r="F29" s="3"/>
    </row>
  </sheetData>
  <printOptions headings="1"/>
  <pageMargins left="0.7" right="0.7" top="0.75" bottom="0.75" header="0.3" footer="0.3"/>
  <pageSetup paperSize="9" orientation="portrait" cellComments="atEnd"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2B78D-47DB-48FB-A5D2-A43675FDAF68}">
  <sheetPr codeName="Sheet9"/>
  <dimension ref="B2:AH26"/>
  <sheetViews>
    <sheetView showGridLines="0" zoomScale="110" zoomScaleNormal="110" workbookViewId="0">
      <selection activeCell="I3" sqref="I3:AH3"/>
    </sheetView>
  </sheetViews>
  <sheetFormatPr defaultRowHeight="15" x14ac:dyDescent="0.25"/>
  <cols>
    <col min="1" max="1" width="3.5703125" customWidth="1"/>
    <col min="2" max="2" width="12.5703125" customWidth="1"/>
    <col min="3" max="3" width="25.140625" customWidth="1"/>
    <col min="5" max="5" width="9.7109375" bestFit="1" customWidth="1"/>
    <col min="9" max="9" width="2.28515625" style="2" bestFit="1" customWidth="1"/>
    <col min="10" max="11" width="2.140625" style="2" bestFit="1" customWidth="1"/>
    <col min="12" max="12" width="2.85546875" style="2" bestFit="1" customWidth="1"/>
    <col min="13" max="16" width="2.28515625" style="2" bestFit="1" customWidth="1"/>
    <col min="17" max="17" width="2.140625" style="2" bestFit="1" customWidth="1"/>
    <col min="18" max="34" width="3" style="2" bestFit="1" customWidth="1"/>
    <col min="35" max="35" width="2" bestFit="1" customWidth="1"/>
    <col min="36" max="36" width="2.140625" bestFit="1" customWidth="1"/>
    <col min="37" max="37" width="1.85546875" bestFit="1" customWidth="1"/>
    <col min="38" max="39" width="2.140625" bestFit="1" customWidth="1"/>
    <col min="40" max="40" width="1.7109375" bestFit="1" customWidth="1"/>
    <col min="41" max="41" width="2" bestFit="1" customWidth="1"/>
    <col min="42" max="42" width="2.140625" bestFit="1" customWidth="1"/>
    <col min="43" max="44" width="1.5703125" bestFit="1" customWidth="1"/>
    <col min="45" max="45" width="2" bestFit="1" customWidth="1"/>
    <col min="46" max="46" width="1.5703125" bestFit="1" customWidth="1"/>
    <col min="47" max="47" width="2.7109375" bestFit="1" customWidth="1"/>
    <col min="48" max="51" width="2.140625" bestFit="1" customWidth="1"/>
    <col min="52" max="52" width="1.7109375" bestFit="1" customWidth="1"/>
    <col min="53" max="53" width="1.85546875" bestFit="1" customWidth="1"/>
    <col min="54" max="54" width="1.7109375" bestFit="1" customWidth="1"/>
    <col min="55" max="55" width="2.140625" bestFit="1" customWidth="1"/>
    <col min="56" max="56" width="2" bestFit="1" customWidth="1"/>
    <col min="57" max="57" width="2.5703125" bestFit="1" customWidth="1"/>
    <col min="58" max="59" width="2" bestFit="1" customWidth="1"/>
    <col min="60" max="60" width="1.85546875" bestFit="1" customWidth="1"/>
    <col min="61" max="70" width="2" bestFit="1" customWidth="1"/>
    <col min="71" max="71" width="1.42578125" bestFit="1" customWidth="1"/>
    <col min="72" max="72" width="1.7109375" bestFit="1" customWidth="1"/>
    <col min="73" max="73" width="2" bestFit="1" customWidth="1"/>
    <col min="74" max="74" width="1.5703125" bestFit="1" customWidth="1"/>
  </cols>
  <sheetData>
    <row r="2" spans="2:34" x14ac:dyDescent="0.25">
      <c r="B2" s="24" t="s">
        <v>3</v>
      </c>
      <c r="C2" s="5" t="s">
        <v>119</v>
      </c>
    </row>
    <row r="3" spans="2:34" x14ac:dyDescent="0.25">
      <c r="B3" s="24" t="s">
        <v>1</v>
      </c>
      <c r="C3" s="5" t="str" cm="1">
        <f t="array" ref="C3">_xlfn.TEXTJOIN(,FALSE,MID(B8,LEN(B8)-FIND(MID(C2,_xlfn.SEQUENCE(LEN(C2)),1),B8)+1,1))</f>
        <v>2ZaZncYgnmjUfl</v>
      </c>
      <c r="I3" s="9" t="str" cm="1">
        <f t="array" ref="I3:AH3">MID(LEFT(B8,26),_xlfn.SEQUENCE(,26),1)</f>
        <v>A</v>
      </c>
      <c r="J3" s="9" t="str">
        <v>B</v>
      </c>
      <c r="K3" s="9" t="str">
        <v>C</v>
      </c>
      <c r="L3" s="9" t="str">
        <v>D</v>
      </c>
      <c r="M3" s="9" t="str">
        <v>E</v>
      </c>
      <c r="N3" s="9" t="str">
        <v>F</v>
      </c>
      <c r="O3" s="9" t="str">
        <v>G</v>
      </c>
      <c r="P3" s="9" t="str">
        <v>H</v>
      </c>
      <c r="Q3" s="9" t="str">
        <v>I</v>
      </c>
      <c r="R3" s="9" t="str">
        <v>J</v>
      </c>
      <c r="S3" s="9" t="str">
        <v>K</v>
      </c>
      <c r="T3" s="9" t="str">
        <v>L</v>
      </c>
      <c r="U3" s="9" t="str">
        <v>M</v>
      </c>
      <c r="V3" s="9" t="str">
        <v>N</v>
      </c>
      <c r="W3" s="9" t="str">
        <v>O</v>
      </c>
      <c r="X3" s="9" t="str">
        <v>P</v>
      </c>
      <c r="Y3" s="9" t="str">
        <v>Q</v>
      </c>
      <c r="Z3" s="9" t="str">
        <v>R</v>
      </c>
      <c r="AA3" s="9" t="str">
        <v>S</v>
      </c>
      <c r="AB3" s="9" t="str">
        <v>T</v>
      </c>
      <c r="AC3" s="9" t="str">
        <v>U</v>
      </c>
      <c r="AD3" s="9" t="str">
        <v>V</v>
      </c>
      <c r="AE3" s="9" t="str">
        <v>W</v>
      </c>
      <c r="AF3" s="9" t="str">
        <v>X</v>
      </c>
      <c r="AG3" s="9" t="str">
        <v>Y</v>
      </c>
      <c r="AH3" s="9" t="str">
        <v>Z</v>
      </c>
    </row>
    <row r="4" spans="2:34" x14ac:dyDescent="0.25">
      <c r="I4" s="9">
        <v>1</v>
      </c>
      <c r="J4" s="9">
        <v>2</v>
      </c>
      <c r="K4" s="9">
        <v>3</v>
      </c>
      <c r="L4" s="9">
        <v>4</v>
      </c>
      <c r="M4" s="9">
        <v>5</v>
      </c>
      <c r="N4" s="9">
        <v>6</v>
      </c>
      <c r="O4" s="9">
        <v>7</v>
      </c>
      <c r="P4" s="9">
        <v>8</v>
      </c>
      <c r="Q4" s="9">
        <v>9</v>
      </c>
      <c r="R4" s="9">
        <v>10</v>
      </c>
      <c r="S4" s="9">
        <v>11</v>
      </c>
      <c r="T4" s="9">
        <v>12</v>
      </c>
      <c r="U4" s="9">
        <v>13</v>
      </c>
      <c r="V4" s="9">
        <v>14</v>
      </c>
      <c r="W4" s="9">
        <v>15</v>
      </c>
      <c r="X4" s="9">
        <v>16</v>
      </c>
      <c r="Y4" s="9">
        <v>17</v>
      </c>
      <c r="Z4" s="9">
        <v>18</v>
      </c>
      <c r="AA4" s="9">
        <v>19</v>
      </c>
      <c r="AB4" s="9">
        <v>20</v>
      </c>
      <c r="AC4" s="9">
        <v>21</v>
      </c>
      <c r="AD4" s="9">
        <v>22</v>
      </c>
      <c r="AE4" s="9">
        <v>23</v>
      </c>
      <c r="AF4" s="9">
        <v>24</v>
      </c>
      <c r="AG4" s="9">
        <v>25</v>
      </c>
      <c r="AH4" s="9">
        <v>26</v>
      </c>
    </row>
    <row r="5" spans="2:34" x14ac:dyDescent="0.25">
      <c r="B5" s="25" t="s">
        <v>10</v>
      </c>
      <c r="C5" s="5" t="str">
        <f>C3</f>
        <v>2ZaZncYgnmjUfl</v>
      </c>
      <c r="I5" s="9" t="str" cm="1">
        <f t="array" ref="I5:AH5">MID(LEFT(B8,26),_xlfn.SEQUENCE(,26,26,-1),1)</f>
        <v>Z</v>
      </c>
      <c r="J5" s="9" t="str">
        <v>Y</v>
      </c>
      <c r="K5" s="9" t="str">
        <v>X</v>
      </c>
      <c r="L5" s="9" t="str">
        <v>W</v>
      </c>
      <c r="M5" s="9" t="str">
        <v>V</v>
      </c>
      <c r="N5" s="9" t="str">
        <v>U</v>
      </c>
      <c r="O5" s="9" t="str">
        <v>T</v>
      </c>
      <c r="P5" s="9" t="str">
        <v>S</v>
      </c>
      <c r="Q5" s="9" t="str">
        <v>R</v>
      </c>
      <c r="R5" s="9" t="str">
        <v>Q</v>
      </c>
      <c r="S5" s="9" t="str">
        <v>P</v>
      </c>
      <c r="T5" s="9" t="str">
        <v>O</v>
      </c>
      <c r="U5" s="9" t="str">
        <v>N</v>
      </c>
      <c r="V5" s="9" t="str">
        <v>M</v>
      </c>
      <c r="W5" s="9" t="str">
        <v>L</v>
      </c>
      <c r="X5" s="9" t="str">
        <v>K</v>
      </c>
      <c r="Y5" s="9" t="str">
        <v>J</v>
      </c>
      <c r="Z5" s="9" t="str">
        <v>I</v>
      </c>
      <c r="AA5" s="9" t="str">
        <v>H</v>
      </c>
      <c r="AB5" s="9" t="str">
        <v>G</v>
      </c>
      <c r="AC5" s="9" t="str">
        <v>F</v>
      </c>
      <c r="AD5" s="9" t="str">
        <v>E</v>
      </c>
      <c r="AE5" s="9" t="str">
        <v>D</v>
      </c>
      <c r="AF5" s="9" t="str">
        <v>C</v>
      </c>
      <c r="AG5" s="9" t="str">
        <v>B</v>
      </c>
      <c r="AH5" s="9" t="str">
        <v>A</v>
      </c>
    </row>
    <row r="6" spans="2:34" x14ac:dyDescent="0.25">
      <c r="B6" s="25" t="s">
        <v>0</v>
      </c>
      <c r="C6" s="5" t="str" cm="1">
        <f t="array" ref="C6">_xlfn.TEXTJOIN(,FALSE,MID(B8,LEN(B8)-FIND(MID(C5,_xlfn.SEQUENCE(LEN(C5)),1),B8)+1,1))</f>
        <v>Monoalphabetic</v>
      </c>
      <c r="F6" s="3"/>
      <c r="G6" s="3"/>
      <c r="I6" s="9" t="s">
        <v>48</v>
      </c>
      <c r="J6" s="9" t="s">
        <v>68</v>
      </c>
      <c r="K6" s="9" t="s">
        <v>66</v>
      </c>
      <c r="L6" s="9" t="s">
        <v>60</v>
      </c>
      <c r="M6" s="9" t="s">
        <v>62</v>
      </c>
      <c r="N6" s="9" t="s">
        <v>43</v>
      </c>
      <c r="O6" s="9" t="s">
        <v>65</v>
      </c>
      <c r="P6" s="9" t="s">
        <v>49</v>
      </c>
      <c r="Q6" s="9" t="s">
        <v>47</v>
      </c>
      <c r="R6" s="9" t="s">
        <v>64</v>
      </c>
      <c r="S6" s="9" t="s">
        <v>53</v>
      </c>
      <c r="T6" s="9" t="s">
        <v>46</v>
      </c>
      <c r="U6" s="9" t="s">
        <v>55</v>
      </c>
      <c r="V6" s="9" t="s">
        <v>50</v>
      </c>
      <c r="W6" s="9" t="s">
        <v>61</v>
      </c>
      <c r="X6" s="9" t="s">
        <v>57</v>
      </c>
      <c r="Y6" s="9" t="s">
        <v>63</v>
      </c>
      <c r="Z6" s="9" t="s">
        <v>54</v>
      </c>
      <c r="AA6" s="9" t="s">
        <v>44</v>
      </c>
      <c r="AB6" s="9" t="s">
        <v>58</v>
      </c>
      <c r="AC6" s="9" t="s">
        <v>67</v>
      </c>
      <c r="AD6" s="9" t="s">
        <v>52</v>
      </c>
      <c r="AE6" s="9" t="s">
        <v>51</v>
      </c>
      <c r="AF6" s="9" t="s">
        <v>45</v>
      </c>
      <c r="AG6" s="9" t="s">
        <v>59</v>
      </c>
      <c r="AH6" s="9" t="s">
        <v>56</v>
      </c>
    </row>
    <row r="7" spans="2:34" x14ac:dyDescent="0.25">
      <c r="F7" s="3"/>
      <c r="G7" s="3"/>
    </row>
    <row r="8" spans="2:34" x14ac:dyDescent="0.25">
      <c r="B8" t="s">
        <v>17</v>
      </c>
      <c r="E8" s="3"/>
      <c r="F8" s="3"/>
      <c r="G8" s="3"/>
    </row>
    <row r="9" spans="2:34" x14ac:dyDescent="0.25">
      <c r="E9" s="3"/>
      <c r="F9" s="3"/>
      <c r="G9" s="3"/>
    </row>
    <row r="10" spans="2:34" x14ac:dyDescent="0.25">
      <c r="E10" s="3"/>
      <c r="F10" s="3"/>
      <c r="G10" s="3"/>
    </row>
    <row r="11" spans="2:34" x14ac:dyDescent="0.25">
      <c r="E11" s="3"/>
      <c r="F11" s="3"/>
      <c r="G11" s="3"/>
    </row>
    <row r="12" spans="2:34" x14ac:dyDescent="0.25">
      <c r="E12" s="3"/>
      <c r="F12" s="3"/>
      <c r="G12" s="3"/>
    </row>
    <row r="13" spans="2:34" x14ac:dyDescent="0.25">
      <c r="E13" s="3"/>
      <c r="F13" s="3"/>
      <c r="G13" s="3"/>
    </row>
    <row r="14" spans="2:34" x14ac:dyDescent="0.25">
      <c r="E14" s="3"/>
      <c r="F14" s="3"/>
      <c r="G14" s="3"/>
    </row>
    <row r="15" spans="2:34" x14ac:dyDescent="0.25">
      <c r="E15" s="3"/>
      <c r="F15" s="3"/>
      <c r="G15" s="3"/>
    </row>
    <row r="16" spans="2:34" x14ac:dyDescent="0.25">
      <c r="E16" s="3"/>
      <c r="F16" s="3"/>
      <c r="G16" s="3"/>
    </row>
    <row r="17" spans="5:7" x14ac:dyDescent="0.25">
      <c r="E17" s="3"/>
      <c r="F17" s="3"/>
      <c r="G17" s="3"/>
    </row>
    <row r="18" spans="5:7" x14ac:dyDescent="0.25">
      <c r="E18" s="3"/>
      <c r="F18" s="3"/>
      <c r="G18" s="3"/>
    </row>
    <row r="19" spans="5:7" x14ac:dyDescent="0.25">
      <c r="E19" s="3"/>
      <c r="F19" s="3"/>
      <c r="G19" s="3"/>
    </row>
    <row r="20" spans="5:7" x14ac:dyDescent="0.25">
      <c r="E20" s="3"/>
      <c r="F20" s="3"/>
      <c r="G20" s="3"/>
    </row>
    <row r="21" spans="5:7" x14ac:dyDescent="0.25">
      <c r="E21" s="3"/>
      <c r="F21" s="3"/>
      <c r="G21" s="3"/>
    </row>
    <row r="22" spans="5:7" x14ac:dyDescent="0.25">
      <c r="E22" s="3"/>
      <c r="F22" s="3"/>
      <c r="G22" s="3"/>
    </row>
    <row r="23" spans="5:7" x14ac:dyDescent="0.25">
      <c r="E23" s="3"/>
      <c r="F23" s="3"/>
      <c r="G23" s="3"/>
    </row>
    <row r="24" spans="5:7" x14ac:dyDescent="0.25">
      <c r="E24" s="3"/>
      <c r="F24" s="3"/>
      <c r="G24" s="3"/>
    </row>
    <row r="25" spans="5:7" x14ac:dyDescent="0.25">
      <c r="E25" s="3"/>
      <c r="F25" s="3"/>
      <c r="G25" s="3"/>
    </row>
    <row r="26" spans="5:7" x14ac:dyDescent="0.25">
      <c r="E26" s="3"/>
      <c r="F26" s="3"/>
      <c r="G26" s="3"/>
    </row>
  </sheetData>
  <printOptions headings="1"/>
  <pageMargins left="0.7" right="0.7" top="0.75" bottom="0.75" header="0.3" footer="0.3"/>
  <pageSetup paperSize="9" orientation="portrait" cellComments="atEnd"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F1CC8-F34C-4684-87C0-853F5EBEDEC2}">
  <sheetPr codeName="Sheet10"/>
  <dimension ref="B2:S15"/>
  <sheetViews>
    <sheetView showGridLines="0" zoomScale="120" zoomScaleNormal="120" workbookViewId="0">
      <selection activeCell="C6" sqref="C6"/>
    </sheetView>
  </sheetViews>
  <sheetFormatPr defaultRowHeight="15" x14ac:dyDescent="0.25"/>
  <cols>
    <col min="1" max="1" width="3.140625" customWidth="1"/>
    <col min="2" max="2" width="12.5703125" customWidth="1"/>
    <col min="3" max="3" width="20.28515625" customWidth="1"/>
  </cols>
  <sheetData>
    <row r="2" spans="2:19" x14ac:dyDescent="0.25">
      <c r="B2" s="24" t="s">
        <v>3</v>
      </c>
      <c r="C2" s="5" t="s">
        <v>120</v>
      </c>
    </row>
    <row r="3" spans="2:19" x14ac:dyDescent="0.25">
      <c r="B3" s="24" t="s">
        <v>1</v>
      </c>
      <c r="C3" s="5" t="str" cm="1">
        <f t="array" ref="C3">_xlfn.TEXTJOIN(,TRUE,MID(B8,MOD(FIND(MID(C2,_xlfn.SEQUENCE(LEN(C2)),1),B8)+_xlfn.SEQUENCE(LEN(C2))-1,LEN(B8))+1,1))</f>
        <v>Qqo3lxhxqsl</v>
      </c>
    </row>
    <row r="4" spans="2:19" x14ac:dyDescent="0.25">
      <c r="N4">
        <f>LEN(B8)</f>
        <v>66</v>
      </c>
    </row>
    <row r="5" spans="2:19" x14ac:dyDescent="0.25">
      <c r="B5" s="25" t="s">
        <v>10</v>
      </c>
      <c r="C5" s="5" t="str">
        <f>C3</f>
        <v>Qqo3lxhxqsl</v>
      </c>
      <c r="N5" t="str" cm="1">
        <f t="array" ref="N5:N15">MID(C2,_xlfn.SEQUENCE(LEN(C2)),1)</f>
        <v>P</v>
      </c>
      <c r="O5" cm="1">
        <f t="array" ref="O5:O15">SEARCH(MID(C2,_xlfn.SEQUENCE(LEN(C2)),1),B8)</f>
        <v>16</v>
      </c>
      <c r="P5" cm="1">
        <f t="array" ref="P5:P15">SEARCH(MID(C2,_xlfn.SEQUENCE(LEN(C2)),1),B8)+_xlfn.SEQUENCE(LEN(C2))</f>
        <v>17</v>
      </c>
      <c r="Q5" cm="1">
        <f t="array" ref="Q5:Q15">MOD(SEARCH(MID(C2,_xlfn.SEQUENCE(LEN(C2)),1),B8)+_xlfn.SEQUENCE(LEN(C2))-1,LEN(B8))+1</f>
        <v>17</v>
      </c>
      <c r="R5" t="str" cm="1">
        <f t="array" ref="R5:R15">MID(B8,MOD(FIND(MID(C2,_xlfn.SEQUENCE(LEN(C2)),1),B8)+_xlfn.SEQUENCE(LEN(C2))-1,LEN(B8))+1,1)</f>
        <v>Q</v>
      </c>
      <c r="S5" t="str" cm="1">
        <f t="array" ref="S5">_xlfn.TEXTJOIN(,TRUE,MID(B8,MOD(FIND(MID(C2,_xlfn.SEQUENCE(LEN(C2)),1),B8)+_xlfn.SEQUENCE(LEN(C2))-1,LEN(B8))+1,1))</f>
        <v>Qqo3lxhxqsl</v>
      </c>
    </row>
    <row r="6" spans="2:19" x14ac:dyDescent="0.25">
      <c r="B6" s="25" t="s">
        <v>0</v>
      </c>
      <c r="C6" s="5" t="str" cm="1">
        <f t="array" ref="C6">_xlfn.TEXTJOIN(,TRUE,MID(B8,MOD(FIND(MID(C5,_xlfn.SEQUENCE(LEN(C5)),1),B8)-_xlfn.SEQUENCE(LEN(C5))-1,LEN(B8))+1,1))</f>
        <v>Polygraphia</v>
      </c>
      <c r="N6" t="str">
        <v>o</v>
      </c>
      <c r="O6">
        <v>15</v>
      </c>
      <c r="P6">
        <v>17</v>
      </c>
      <c r="Q6">
        <v>17</v>
      </c>
      <c r="R6" t="str">
        <v>q</v>
      </c>
    </row>
    <row r="7" spans="2:19" x14ac:dyDescent="0.25">
      <c r="N7" t="str">
        <v>l</v>
      </c>
      <c r="O7">
        <v>12</v>
      </c>
      <c r="P7">
        <v>15</v>
      </c>
      <c r="Q7">
        <v>15</v>
      </c>
      <c r="R7" t="str">
        <v>o</v>
      </c>
    </row>
    <row r="8" spans="2:19" x14ac:dyDescent="0.25">
      <c r="B8" t="s">
        <v>17</v>
      </c>
      <c r="N8" t="str">
        <v>y</v>
      </c>
      <c r="O8">
        <v>25</v>
      </c>
      <c r="P8">
        <v>29</v>
      </c>
      <c r="Q8">
        <v>29</v>
      </c>
      <c r="R8" t="str">
        <v>3</v>
      </c>
    </row>
    <row r="9" spans="2:19" x14ac:dyDescent="0.25">
      <c r="N9" t="str">
        <v>g</v>
      </c>
      <c r="O9">
        <v>7</v>
      </c>
      <c r="P9">
        <v>12</v>
      </c>
      <c r="Q9">
        <v>12</v>
      </c>
      <c r="R9" t="str">
        <v>l</v>
      </c>
    </row>
    <row r="10" spans="2:19" x14ac:dyDescent="0.25">
      <c r="N10" t="str">
        <v>r</v>
      </c>
      <c r="O10">
        <v>18</v>
      </c>
      <c r="P10">
        <v>24</v>
      </c>
      <c r="Q10">
        <v>24</v>
      </c>
      <c r="R10" t="str">
        <v>x</v>
      </c>
    </row>
    <row r="11" spans="2:19" x14ac:dyDescent="0.25">
      <c r="N11" t="str">
        <v>a</v>
      </c>
      <c r="O11">
        <v>1</v>
      </c>
      <c r="P11">
        <v>8</v>
      </c>
      <c r="Q11">
        <v>8</v>
      </c>
      <c r="R11" t="str">
        <v>h</v>
      </c>
    </row>
    <row r="12" spans="2:19" x14ac:dyDescent="0.25">
      <c r="N12" t="str">
        <v>p</v>
      </c>
      <c r="O12">
        <v>16</v>
      </c>
      <c r="P12">
        <v>24</v>
      </c>
      <c r="Q12">
        <v>24</v>
      </c>
      <c r="R12" t="str">
        <v>x</v>
      </c>
    </row>
    <row r="13" spans="2:19" x14ac:dyDescent="0.25">
      <c r="N13" t="str">
        <v>h</v>
      </c>
      <c r="O13">
        <v>8</v>
      </c>
      <c r="P13">
        <v>17</v>
      </c>
      <c r="Q13">
        <v>17</v>
      </c>
      <c r="R13" t="str">
        <v>q</v>
      </c>
    </row>
    <row r="14" spans="2:19" x14ac:dyDescent="0.25">
      <c r="N14" t="str">
        <v>i</v>
      </c>
      <c r="O14">
        <v>9</v>
      </c>
      <c r="P14">
        <v>19</v>
      </c>
      <c r="Q14">
        <v>19</v>
      </c>
      <c r="R14" t="str">
        <v>s</v>
      </c>
    </row>
    <row r="15" spans="2:19" x14ac:dyDescent="0.25">
      <c r="N15" t="str">
        <v>a</v>
      </c>
      <c r="O15">
        <v>1</v>
      </c>
      <c r="P15">
        <v>12</v>
      </c>
      <c r="Q15">
        <v>12</v>
      </c>
      <c r="R15" t="str">
        <v>l</v>
      </c>
    </row>
  </sheetData>
  <printOptions headings="1"/>
  <pageMargins left="0.7" right="0.7" top="0.75" bottom="0.75" header="0.3" footer="0.3"/>
  <pageSetup paperSize="9" orientation="portrait" cellComments="atEnd"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C17F3-9B3D-4268-A0B2-59D2EC906631}">
  <sheetPr codeName="Sheet11"/>
  <dimension ref="B2:G9"/>
  <sheetViews>
    <sheetView showGridLines="0" zoomScale="150" zoomScaleNormal="150" workbookViewId="0">
      <selection activeCell="B2" sqref="B2:C9"/>
    </sheetView>
  </sheetViews>
  <sheetFormatPr defaultRowHeight="15" x14ac:dyDescent="0.25"/>
  <cols>
    <col min="1" max="1" width="3.140625" customWidth="1"/>
    <col min="2" max="2" width="12" customWidth="1"/>
    <col min="3" max="3" width="34" bestFit="1" customWidth="1"/>
  </cols>
  <sheetData>
    <row r="2" spans="2:7" x14ac:dyDescent="0.25">
      <c r="B2" s="24" t="s">
        <v>8</v>
      </c>
      <c r="C2" s="5" t="s">
        <v>121</v>
      </c>
      <c r="E2" s="9" t="str" cm="1">
        <f t="array" ref="E2:G7">MID(C2,_xlfn.SEQUENCE(ROUNDUP(LEN(C2)/C3,0),C3),1)</f>
        <v>W</v>
      </c>
      <c r="F2" s="9" t="str">
        <v>E</v>
      </c>
      <c r="G2" s="9" t="str">
        <v>A</v>
      </c>
    </row>
    <row r="3" spans="2:7" x14ac:dyDescent="0.25">
      <c r="B3" s="24" t="s">
        <v>11</v>
      </c>
      <c r="C3" s="5">
        <v>3</v>
      </c>
      <c r="E3" s="9" t="str">
        <v>R</v>
      </c>
      <c r="F3" s="9" t="str">
        <v>E</v>
      </c>
      <c r="G3" s="9" t="str">
        <v>U</v>
      </c>
    </row>
    <row r="4" spans="2:7" x14ac:dyDescent="0.25">
      <c r="B4" s="24" t="s">
        <v>1</v>
      </c>
      <c r="C4" s="5" t="str" cm="1">
        <f t="array" ref="C4">_xlfn.TEXTJOIN(,FALSE,TRANSPOSE(MID(C2&amp;REPT(" ",C3-MOD(LEN(C2),C3)),_xlfn.SEQUENCE(ROUNDUP(LEN(C2)/C3,0),C3,1),1)))&amp;"|"</f>
        <v>WRNRTKEEDAA AUETC |</v>
      </c>
      <c r="E4" s="9" t="str">
        <v>N</v>
      </c>
      <c r="F4" s="9" t="str">
        <v>D</v>
      </c>
      <c r="G4" s="9" t="str">
        <v>E</v>
      </c>
    </row>
    <row r="5" spans="2:7" x14ac:dyDescent="0.25">
      <c r="E5" s="9" t="str">
        <v>R</v>
      </c>
      <c r="F5" s="9" t="str">
        <v>A</v>
      </c>
      <c r="G5" s="9" t="str">
        <v>T</v>
      </c>
    </row>
    <row r="6" spans="2:7" x14ac:dyDescent="0.25">
      <c r="E6" s="9" t="str">
        <v>T</v>
      </c>
      <c r="F6" s="9" t="str">
        <v>A</v>
      </c>
      <c r="G6" s="9" t="str">
        <v>C</v>
      </c>
    </row>
    <row r="7" spans="2:7" x14ac:dyDescent="0.25">
      <c r="B7" s="25" t="s">
        <v>10</v>
      </c>
      <c r="C7" s="5" t="str">
        <f>C4</f>
        <v>WRNRTKEEDAA AUETC |</v>
      </c>
      <c r="E7" s="9" t="str">
        <v>K</v>
      </c>
      <c r="F7" s="9" t="str">
        <v/>
      </c>
      <c r="G7" s="9" t="str">
        <v/>
      </c>
    </row>
    <row r="8" spans="2:7" x14ac:dyDescent="0.25">
      <c r="B8" s="25" t="s">
        <v>11</v>
      </c>
      <c r="C8" s="5">
        <v>3</v>
      </c>
    </row>
    <row r="9" spans="2:7" x14ac:dyDescent="0.25">
      <c r="B9" s="25" t="s">
        <v>12</v>
      </c>
      <c r="C9" s="5" t="str" cm="1">
        <f t="array" ref="C9">_xlfn.TEXTJOIN(,FALSE,TRANSPOSE(MID(C7,_xlfn.SEQUENCE(C8,ROUNDUP((LEN(C7)-1)/C8,0),1),1)))</f>
        <v xml:space="preserve">WEAREUNDERATTACK  </v>
      </c>
    </row>
  </sheetData>
  <printOptions headings="1"/>
  <pageMargins left="0.7" right="0.7" top="0.75" bottom="0.75" header="0.3" footer="0.3"/>
  <pageSetup paperSize="9" orientation="portrait" cellComments="atEnd"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5941-DD0C-44CC-AEC8-324E169D0359}">
  <sheetPr codeName="Sheet12"/>
  <dimension ref="B2:AM39"/>
  <sheetViews>
    <sheetView showGridLines="0" zoomScale="140" zoomScaleNormal="140" workbookViewId="0">
      <selection activeCell="X19" sqref="X19"/>
    </sheetView>
  </sheetViews>
  <sheetFormatPr defaultRowHeight="15" x14ac:dyDescent="0.25"/>
  <cols>
    <col min="1" max="1" width="3.140625" customWidth="1"/>
    <col min="2" max="2" width="13" customWidth="1"/>
    <col min="3" max="3" width="28.5703125" bestFit="1" customWidth="1"/>
    <col min="6" max="7" width="2.42578125" bestFit="1" customWidth="1"/>
    <col min="8" max="8" width="2.85546875" bestFit="1" customWidth="1"/>
    <col min="9" max="10" width="2.42578125" bestFit="1" customWidth="1"/>
    <col min="11" max="11" width="2.28515625" bestFit="1" customWidth="1"/>
    <col min="12" max="12" width="2.85546875" bestFit="1" customWidth="1"/>
    <col min="13" max="13" width="2.42578125" bestFit="1" customWidth="1"/>
    <col min="14" max="14" width="2.85546875" bestFit="1" customWidth="1"/>
    <col min="15" max="15" width="2.42578125" bestFit="1" customWidth="1"/>
    <col min="16" max="16" width="2.28515625" bestFit="1" customWidth="1"/>
    <col min="17" max="17" width="2.42578125" bestFit="1" customWidth="1"/>
    <col min="18" max="18" width="2.7109375" bestFit="1" customWidth="1"/>
    <col min="19" max="19" width="2.42578125" bestFit="1" customWidth="1"/>
  </cols>
  <sheetData>
    <row r="2" spans="2:15" x14ac:dyDescent="0.25">
      <c r="B2" s="24" t="s">
        <v>8</v>
      </c>
      <c r="C2" s="5" t="s">
        <v>24</v>
      </c>
      <c r="F2" s="33">
        <v>3</v>
      </c>
      <c r="G2" s="33">
        <v>2</v>
      </c>
      <c r="H2" s="33">
        <v>1</v>
      </c>
      <c r="I2" s="33">
        <v>4</v>
      </c>
      <c r="L2" s="33">
        <v>1</v>
      </c>
      <c r="M2" s="33">
        <v>2</v>
      </c>
      <c r="N2" s="33">
        <v>3</v>
      </c>
      <c r="O2" s="33">
        <v>4</v>
      </c>
    </row>
    <row r="3" spans="2:15" x14ac:dyDescent="0.25">
      <c r="B3" s="24" t="s">
        <v>2</v>
      </c>
      <c r="C3" s="5" t="s">
        <v>26</v>
      </c>
      <c r="F3" s="33" t="str" cm="1">
        <f t="array" ref="F3:I9">MID(C3&amp;C2,_xlfn.SEQUENCE(ROUNDUP(LEN(C3&amp;C2)/LEN(C3),0),LEN(C3)),1)</f>
        <v>P</v>
      </c>
      <c r="G3" s="33" t="str">
        <v>E</v>
      </c>
      <c r="H3" s="33" t="str">
        <v>A</v>
      </c>
      <c r="I3" s="33" t="str">
        <v>R</v>
      </c>
      <c r="L3" s="33" t="str" cm="1">
        <f t="array" ref="L3:O9">_xlfn.SORTBY(MID(C3&amp;C2,_xlfn.SEQUENCE(ROUNDUP(LEN(C3&amp;C2)/LEN(C3),0),LEN(C3)),1),MID(C3,_xlfn.SEQUENCE(,LEN(C3)),1))</f>
        <v>A</v>
      </c>
      <c r="M3" s="33" t="str">
        <v>E</v>
      </c>
      <c r="N3" s="33" t="str">
        <v>P</v>
      </c>
      <c r="O3" s="33" t="str">
        <v>R</v>
      </c>
    </row>
    <row r="4" spans="2:15" x14ac:dyDescent="0.25">
      <c r="B4" s="24" t="s">
        <v>1</v>
      </c>
      <c r="C4" s="5" t="str" cm="1">
        <f t="array" ref="C4">_xlfn.TEXTJOIN("",TRUE,_xlfn.SORTBY(TRANSPOSE(MID(C2,_xlfn.SEQUENCE(ROUNDUP(LEN(C2)/LEN(C3),0),LEN(C3)),1)),MID(C3,_xlfn.SEQUENCE(LEN(C3)),1)))</f>
        <v>MOGNPSE NAAELNA  LOREDP</v>
      </c>
      <c r="F4" s="9" t="str">
        <v>L</v>
      </c>
      <c r="G4" s="9" t="str">
        <v>E</v>
      </c>
      <c r="H4" s="9" t="str">
        <v>M</v>
      </c>
      <c r="I4" s="9" t="str">
        <v>O</v>
      </c>
      <c r="L4" s="9" t="str">
        <v>M</v>
      </c>
      <c r="M4" s="9" t="str">
        <v>E</v>
      </c>
      <c r="N4" s="9" t="str">
        <v>L</v>
      </c>
      <c r="O4" s="9" t="str">
        <v>O</v>
      </c>
    </row>
    <row r="5" spans="2:15" x14ac:dyDescent="0.25">
      <c r="F5" s="9" t="str">
        <v>N</v>
      </c>
      <c r="G5" s="9" t="str">
        <v xml:space="preserve"> </v>
      </c>
      <c r="H5" s="9" t="str">
        <v>O</v>
      </c>
      <c r="I5" s="9" t="str">
        <v>R</v>
      </c>
      <c r="L5" s="9" t="str">
        <v>O</v>
      </c>
      <c r="M5" s="9" t="str">
        <v xml:space="preserve"> </v>
      </c>
      <c r="N5" s="9" t="str">
        <v>N</v>
      </c>
      <c r="O5" s="9" t="str">
        <v>R</v>
      </c>
    </row>
    <row r="6" spans="2:15" x14ac:dyDescent="0.25">
      <c r="B6" s="25" t="s">
        <v>25</v>
      </c>
      <c r="C6" s="5" t="str">
        <f>C4</f>
        <v>MOGNPSE NAAELNA  LOREDP</v>
      </c>
      <c r="F6" s="9" t="str">
        <v>A</v>
      </c>
      <c r="G6" s="9" t="str">
        <v>N</v>
      </c>
      <c r="H6" s="9" t="str">
        <v>G</v>
      </c>
      <c r="I6" s="9" t="str">
        <v>E</v>
      </c>
      <c r="L6" s="9" t="str">
        <v>G</v>
      </c>
      <c r="M6" s="9" t="str">
        <v>N</v>
      </c>
      <c r="N6" s="9" t="str">
        <v>A</v>
      </c>
      <c r="O6" s="9" t="str">
        <v>E</v>
      </c>
    </row>
    <row r="7" spans="2:15" x14ac:dyDescent="0.25">
      <c r="B7" s="25" t="s">
        <v>2</v>
      </c>
      <c r="C7" s="5" t="s">
        <v>26</v>
      </c>
      <c r="F7" s="9" t="str">
        <v xml:space="preserve"> </v>
      </c>
      <c r="G7" s="9" t="str">
        <v>A</v>
      </c>
      <c r="H7" s="9" t="str">
        <v>N</v>
      </c>
      <c r="I7" s="9" t="str">
        <v>D</v>
      </c>
      <c r="L7" s="9" t="str">
        <v>N</v>
      </c>
      <c r="M7" s="9" t="str">
        <v>A</v>
      </c>
      <c r="N7" s="9" t="str">
        <v xml:space="preserve"> </v>
      </c>
      <c r="O7" s="9" t="str">
        <v>D</v>
      </c>
    </row>
    <row r="8" spans="2:15" x14ac:dyDescent="0.25">
      <c r="B8" s="25" t="s">
        <v>12</v>
      </c>
      <c r="C8" s="5" t="str" cm="1">
        <f t="array" ref="C8">_xlfn.TEXTJOIN(,TRUE,TRANSPOSE(_xlfn.SORTBY(MID(C6,_xlfn.SEQUENCE(LEN(C7),ROUNDUP(LEN(C6)/LEN(C7),0)),1),MATCH(_xlfn._xlws.SORT(MID(C7,_xlfn.SEQUENCE(LEN(C7)),1)),MID(C7,_xlfn.SEQUENCE(LEN(C7)),1),0))))</f>
        <v>LEMON ORANGE AND APPLES</v>
      </c>
      <c r="F8" s="9" t="str">
        <v xml:space="preserve"> </v>
      </c>
      <c r="G8" s="9" t="str">
        <v>A</v>
      </c>
      <c r="H8" s="9" t="str">
        <v>P</v>
      </c>
      <c r="I8" s="9" t="str">
        <v>P</v>
      </c>
      <c r="L8" s="9" t="str">
        <v>P</v>
      </c>
      <c r="M8" s="9" t="str">
        <v>A</v>
      </c>
      <c r="N8" s="9" t="str">
        <v xml:space="preserve"> </v>
      </c>
      <c r="O8" s="9" t="str">
        <v>P</v>
      </c>
    </row>
    <row r="9" spans="2:15" x14ac:dyDescent="0.25">
      <c r="F9" s="9" t="str">
        <v>L</v>
      </c>
      <c r="G9" s="9" t="str">
        <v>E</v>
      </c>
      <c r="H9" s="9" t="str">
        <v>S</v>
      </c>
      <c r="I9" s="9" t="str">
        <v/>
      </c>
      <c r="L9" s="9" t="str">
        <v>S</v>
      </c>
      <c r="M9" s="9" t="str">
        <v>E</v>
      </c>
      <c r="N9" s="9" t="str">
        <v>L</v>
      </c>
      <c r="O9" s="9" t="str">
        <v/>
      </c>
    </row>
    <row r="23" spans="12:39" x14ac:dyDescent="0.25">
      <c r="L23" t="str" cm="1">
        <f t="array" ref="L23:O29">MID(C3&amp;C2,_xlfn.SEQUENCE(ROUNDUP(LEN(C3&amp;C2)/LEN(C3),0),LEN(C3)),1)</f>
        <v>P</v>
      </c>
      <c r="M23" t="str">
        <v>E</v>
      </c>
      <c r="N23" t="str">
        <v>A</v>
      </c>
      <c r="O23" t="str">
        <v>R</v>
      </c>
      <c r="S23" t="str" cm="1">
        <f t="array" ref="S23:S26">MID(C3,_xlfn.SEQUENCE(LEN(C3)),1)</f>
        <v>P</v>
      </c>
      <c r="T23" t="str" cm="1">
        <f t="array" ref="T23:W29">_xlfn._xlws.SORT(MID(C3&amp;C2,_xlfn.SEQUENCE(ROUNDUP(LEN(C3&amp;C2)/LEN(C3),0),LEN(C3)),1),,,TRUE)</f>
        <v>A</v>
      </c>
      <c r="U23" t="str">
        <v>E</v>
      </c>
      <c r="V23" t="str">
        <v>P</v>
      </c>
      <c r="W23" t="str">
        <v>R</v>
      </c>
      <c r="AA23" t="str" cm="1">
        <f t="array" ref="AA23:AF26">TRANSPOSE(MID(C2,_xlfn.SEQUENCE(ROUNDUP(LEN(C2)/LEN(C3),0),LEN(C3)),1))</f>
        <v>L</v>
      </c>
      <c r="AB23" t="str">
        <v>N</v>
      </c>
      <c r="AC23" t="str">
        <v>A</v>
      </c>
      <c r="AD23" t="str">
        <v xml:space="preserve"> </v>
      </c>
      <c r="AE23" t="str">
        <v xml:space="preserve"> </v>
      </c>
      <c r="AF23" t="str">
        <v>L</v>
      </c>
      <c r="AH23" s="8" t="str" cm="1">
        <f t="array" ref="AH23:AM26">_xlfn.SORTBY(TRANSPOSE(MID(C2,_xlfn.SEQUENCE(ROUNDUP(LEN(C2)/LEN(C3),0),LEN(C3)),1)),MID(C3,_xlfn.SEQUENCE(LEN(C3)),1))</f>
        <v>M</v>
      </c>
      <c r="AI23" t="str">
        <v>O</v>
      </c>
      <c r="AJ23" t="str">
        <v>G</v>
      </c>
      <c r="AK23" t="str">
        <v>N</v>
      </c>
      <c r="AL23" t="str">
        <v>P</v>
      </c>
      <c r="AM23" t="str">
        <v>S</v>
      </c>
    </row>
    <row r="24" spans="12:39" x14ac:dyDescent="0.25">
      <c r="L24" t="str">
        <v>L</v>
      </c>
      <c r="M24" t="str">
        <v>E</v>
      </c>
      <c r="N24" t="str">
        <v>M</v>
      </c>
      <c r="O24" t="str">
        <v>O</v>
      </c>
      <c r="S24" t="str">
        <v>E</v>
      </c>
      <c r="T24" t="str">
        <v>M</v>
      </c>
      <c r="U24" t="str">
        <v>E</v>
      </c>
      <c r="V24" t="str">
        <v>L</v>
      </c>
      <c r="W24" t="str">
        <v>O</v>
      </c>
      <c r="AA24" t="str">
        <v>E</v>
      </c>
      <c r="AB24" t="str">
        <v xml:space="preserve"> </v>
      </c>
      <c r="AC24" t="str">
        <v>N</v>
      </c>
      <c r="AD24" t="str">
        <v>A</v>
      </c>
      <c r="AE24" t="str">
        <v>A</v>
      </c>
      <c r="AF24" t="str">
        <v>E</v>
      </c>
      <c r="AH24" t="str">
        <v>E</v>
      </c>
      <c r="AI24" t="str">
        <v xml:space="preserve"> </v>
      </c>
      <c r="AJ24" t="str">
        <v>N</v>
      </c>
      <c r="AK24" t="str">
        <v>A</v>
      </c>
      <c r="AL24" t="str">
        <v>A</v>
      </c>
      <c r="AM24" t="str">
        <v>E</v>
      </c>
    </row>
    <row r="25" spans="12:39" x14ac:dyDescent="0.25">
      <c r="L25" t="str">
        <v>N</v>
      </c>
      <c r="M25" t="str">
        <v xml:space="preserve"> </v>
      </c>
      <c r="N25" t="str">
        <v>O</v>
      </c>
      <c r="O25" t="str">
        <v>R</v>
      </c>
      <c r="S25" t="str">
        <v>A</v>
      </c>
      <c r="T25" t="str">
        <v>O</v>
      </c>
      <c r="U25" t="str">
        <v xml:space="preserve"> </v>
      </c>
      <c r="V25" t="str">
        <v>N</v>
      </c>
      <c r="W25" t="str">
        <v>R</v>
      </c>
      <c r="AA25" t="str">
        <v>M</v>
      </c>
      <c r="AB25" t="str">
        <v>O</v>
      </c>
      <c r="AC25" t="str">
        <v>G</v>
      </c>
      <c r="AD25" t="str">
        <v>N</v>
      </c>
      <c r="AE25" t="str">
        <v>P</v>
      </c>
      <c r="AF25" t="str">
        <v>S</v>
      </c>
      <c r="AH25" t="str">
        <v>L</v>
      </c>
      <c r="AI25" t="str">
        <v>N</v>
      </c>
      <c r="AJ25" t="str">
        <v>A</v>
      </c>
      <c r="AK25" t="str">
        <v xml:space="preserve"> </v>
      </c>
      <c r="AL25" t="str">
        <v xml:space="preserve"> </v>
      </c>
      <c r="AM25" t="str">
        <v>L</v>
      </c>
    </row>
    <row r="26" spans="12:39" x14ac:dyDescent="0.25">
      <c r="L26" t="str">
        <v>A</v>
      </c>
      <c r="M26" t="str">
        <v>N</v>
      </c>
      <c r="N26" t="str">
        <v>G</v>
      </c>
      <c r="O26" t="str">
        <v>E</v>
      </c>
      <c r="S26" t="str">
        <v>R</v>
      </c>
      <c r="T26" t="str">
        <v>G</v>
      </c>
      <c r="U26" t="str">
        <v>N</v>
      </c>
      <c r="V26" t="str">
        <v>A</v>
      </c>
      <c r="W26" t="str">
        <v>E</v>
      </c>
      <c r="AA26" t="str">
        <v>O</v>
      </c>
      <c r="AB26" t="str">
        <v>R</v>
      </c>
      <c r="AC26" t="str">
        <v>E</v>
      </c>
      <c r="AD26" t="str">
        <v>D</v>
      </c>
      <c r="AE26" t="str">
        <v>P</v>
      </c>
      <c r="AF26" t="str">
        <v/>
      </c>
      <c r="AH26" t="str">
        <v>O</v>
      </c>
      <c r="AI26" t="str">
        <v>R</v>
      </c>
      <c r="AJ26" t="str">
        <v>E</v>
      </c>
      <c r="AK26" t="str">
        <v>D</v>
      </c>
      <c r="AL26" t="str">
        <v>P</v>
      </c>
      <c r="AM26" t="str">
        <v/>
      </c>
    </row>
    <row r="27" spans="12:39" x14ac:dyDescent="0.25">
      <c r="L27" t="str">
        <v xml:space="preserve"> </v>
      </c>
      <c r="M27" t="str">
        <v>A</v>
      </c>
      <c r="N27" t="str">
        <v>N</v>
      </c>
      <c r="O27" t="str">
        <v>D</v>
      </c>
      <c r="T27" t="str">
        <v>N</v>
      </c>
      <c r="U27" t="str">
        <v>A</v>
      </c>
      <c r="V27" t="str">
        <v xml:space="preserve"> </v>
      </c>
      <c r="W27" t="str">
        <v>D</v>
      </c>
    </row>
    <row r="28" spans="12:39" x14ac:dyDescent="0.25">
      <c r="L28" t="str">
        <v xml:space="preserve"> </v>
      </c>
      <c r="M28" t="str">
        <v>A</v>
      </c>
      <c r="N28" t="str">
        <v>P</v>
      </c>
      <c r="O28" t="str">
        <v>P</v>
      </c>
      <c r="T28" t="str">
        <v>P</v>
      </c>
      <c r="U28" t="str">
        <v>A</v>
      </c>
      <c r="V28" t="str">
        <v xml:space="preserve"> </v>
      </c>
      <c r="W28" t="str">
        <v>P</v>
      </c>
    </row>
    <row r="29" spans="12:39" x14ac:dyDescent="0.25">
      <c r="L29" t="str">
        <v>L</v>
      </c>
      <c r="M29" t="str">
        <v>E</v>
      </c>
      <c r="N29" t="str">
        <v>S</v>
      </c>
      <c r="O29" t="str">
        <v/>
      </c>
      <c r="T29" t="str">
        <v>S</v>
      </c>
      <c r="U29" t="str">
        <v>E</v>
      </c>
      <c r="V29" t="str">
        <v>L</v>
      </c>
      <c r="W29" t="str">
        <v/>
      </c>
      <c r="AA29" t="str" cm="1">
        <f t="array" ref="AA29:AF32">MID(C6,_xlfn.SEQUENCE(LEN(C3),ROUNDUP(LEN(C6)/LEN(C3),0)),1)</f>
        <v>M</v>
      </c>
      <c r="AB29" t="str">
        <v>O</v>
      </c>
      <c r="AC29" t="str">
        <v>G</v>
      </c>
      <c r="AD29" t="str">
        <v>N</v>
      </c>
      <c r="AE29" t="str">
        <v>P</v>
      </c>
      <c r="AF29" t="str">
        <v>S</v>
      </c>
    </row>
    <row r="30" spans="12:39" x14ac:dyDescent="0.25">
      <c r="AA30" t="str">
        <v>E</v>
      </c>
      <c r="AB30" t="str">
        <v xml:space="preserve"> </v>
      </c>
      <c r="AC30" t="str">
        <v>N</v>
      </c>
      <c r="AD30" t="str">
        <v>A</v>
      </c>
      <c r="AE30" t="str">
        <v>A</v>
      </c>
      <c r="AF30" t="str">
        <v>E</v>
      </c>
    </row>
    <row r="31" spans="12:39" x14ac:dyDescent="0.25">
      <c r="AA31" t="str">
        <v>L</v>
      </c>
      <c r="AB31" t="str">
        <v>N</v>
      </c>
      <c r="AC31" t="str">
        <v>A</v>
      </c>
      <c r="AD31" t="str">
        <v xml:space="preserve"> </v>
      </c>
      <c r="AE31" t="str">
        <v xml:space="preserve"> </v>
      </c>
      <c r="AF31" t="str">
        <v>L</v>
      </c>
    </row>
    <row r="32" spans="12:39" x14ac:dyDescent="0.25">
      <c r="AA32" t="str">
        <v>O</v>
      </c>
      <c r="AB32" t="str">
        <v>R</v>
      </c>
      <c r="AC32" t="str">
        <v>E</v>
      </c>
      <c r="AD32" t="str">
        <v>D</v>
      </c>
      <c r="AE32" t="str">
        <v>P</v>
      </c>
      <c r="AF32" t="str">
        <v/>
      </c>
    </row>
    <row r="34" spans="27:32" x14ac:dyDescent="0.25">
      <c r="AA34" t="str" cm="1">
        <f t="array" ref="AA34:AD39">TRANSPOSE(_xlfn.SORTBY(MID(C6,_xlfn.SEQUENCE(LEN(C3),ROUNDUP(LEN(C6)/LEN(C3),0)),1),MATCH(_xlfn._xlws.SORT(MID(C3,_xlfn.SEQUENCE(LEN(C3)),1)),MID(C3,_xlfn.SEQUENCE(LEN(C3)),1),0)))</f>
        <v>L</v>
      </c>
      <c r="AB34" t="str">
        <v>E</v>
      </c>
      <c r="AC34" t="str">
        <v>M</v>
      </c>
      <c r="AD34" t="str">
        <v>O</v>
      </c>
      <c r="AF34" t="str" cm="1">
        <f t="array" ref="AF34">_xlfn.TEXTJOIN(,TRUE,TRANSPOSE(_xlfn.SORTBY(MID(C6,_xlfn.SEQUENCE(LEN(C3),ROUNDUP(LEN(C6)/LEN(C3),0)),1),MATCH(_xlfn._xlws.SORT(MID(C3,_xlfn.SEQUENCE(LEN(C3)),1)),MID(C3,_xlfn.SEQUENCE(LEN(C3)),1),0))))</f>
        <v>LEMON ORANGE AND APPLES</v>
      </c>
    </row>
    <row r="35" spans="27:32" x14ac:dyDescent="0.25">
      <c r="AA35" t="str">
        <v>N</v>
      </c>
      <c r="AB35" t="str">
        <v xml:space="preserve"> </v>
      </c>
      <c r="AC35" t="str">
        <v>O</v>
      </c>
      <c r="AD35" t="str">
        <v>R</v>
      </c>
    </row>
    <row r="36" spans="27:32" x14ac:dyDescent="0.25">
      <c r="AA36" t="str">
        <v>A</v>
      </c>
      <c r="AB36" t="str">
        <v>N</v>
      </c>
      <c r="AC36" t="str">
        <v>G</v>
      </c>
      <c r="AD36" t="str">
        <v>E</v>
      </c>
    </row>
    <row r="37" spans="27:32" x14ac:dyDescent="0.25">
      <c r="AA37" t="str">
        <v xml:space="preserve"> </v>
      </c>
      <c r="AB37" t="str">
        <v>A</v>
      </c>
      <c r="AC37" t="str">
        <v>N</v>
      </c>
      <c r="AD37" t="str">
        <v>D</v>
      </c>
    </row>
    <row r="38" spans="27:32" x14ac:dyDescent="0.25">
      <c r="AA38" t="str">
        <v xml:space="preserve"> </v>
      </c>
      <c r="AB38" t="str">
        <v>A</v>
      </c>
      <c r="AC38" t="str">
        <v>P</v>
      </c>
      <c r="AD38" t="str">
        <v>P</v>
      </c>
    </row>
    <row r="39" spans="27:32" x14ac:dyDescent="0.25">
      <c r="AA39" t="str">
        <v>L</v>
      </c>
      <c r="AB39" t="str">
        <v>E</v>
      </c>
      <c r="AC39" t="str">
        <v>S</v>
      </c>
      <c r="AD39" t="str">
        <v/>
      </c>
    </row>
  </sheetData>
  <printOptions headings="1"/>
  <pageMargins left="0.7" right="0.7" top="0.75" bottom="0.75" header="0.3" footer="0.3"/>
  <pageSetup paperSize="9" orientation="portrait" cellComments="atEnd"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D6FD1-C6A2-481B-A07F-79612BEE2D20}">
  <sheetPr codeName="Sheet13"/>
  <dimension ref="B2:AI37"/>
  <sheetViews>
    <sheetView showGridLines="0" zoomScale="150" zoomScaleNormal="150" workbookViewId="0">
      <selection activeCell="C5" sqref="C5"/>
    </sheetView>
  </sheetViews>
  <sheetFormatPr defaultRowHeight="15" x14ac:dyDescent="0.25"/>
  <cols>
    <col min="1" max="1" width="3.140625" customWidth="1"/>
    <col min="2" max="2" width="14.7109375" customWidth="1"/>
    <col min="3" max="3" width="34.85546875" customWidth="1"/>
    <col min="6" max="6" width="2.42578125" bestFit="1" customWidth="1"/>
    <col min="7" max="7" width="2.28515625" bestFit="1" customWidth="1"/>
    <col min="8" max="8" width="2.7109375" bestFit="1" customWidth="1"/>
    <col min="9" max="10" width="2.42578125" bestFit="1" customWidth="1"/>
    <col min="11" max="11" width="2.28515625" bestFit="1" customWidth="1"/>
    <col min="14" max="14" width="2.28515625" bestFit="1" customWidth="1"/>
    <col min="15" max="15" width="2.42578125" bestFit="1" customWidth="1"/>
    <col min="16" max="16" width="2.28515625" bestFit="1" customWidth="1"/>
    <col min="17" max="17" width="2.42578125" bestFit="1" customWidth="1"/>
    <col min="18" max="18" width="2.7109375" bestFit="1" customWidth="1"/>
    <col min="19" max="19" width="2.42578125" bestFit="1" customWidth="1"/>
  </cols>
  <sheetData>
    <row r="2" spans="2:3" x14ac:dyDescent="0.25">
      <c r="B2" s="24" t="s">
        <v>8</v>
      </c>
      <c r="C2" s="5" t="s">
        <v>24</v>
      </c>
    </row>
    <row r="3" spans="2:3" x14ac:dyDescent="0.25">
      <c r="B3" s="24" t="s">
        <v>27</v>
      </c>
      <c r="C3" s="5" t="s">
        <v>26</v>
      </c>
    </row>
    <row r="4" spans="2:3" x14ac:dyDescent="0.25">
      <c r="B4" s="24" t="s">
        <v>28</v>
      </c>
      <c r="C4" s="5" t="s">
        <v>122</v>
      </c>
    </row>
    <row r="5" spans="2:3" x14ac:dyDescent="0.25">
      <c r="B5" s="24" t="s">
        <v>1</v>
      </c>
      <c r="C5" s="5" t="str" cm="1">
        <f t="array" ref="C5">_xlfn.TEXTJOIN("",TRUE,_xlfn.SORTBY(TRANSPOSE(MID(C2,_xlfn.SEQUENCE(ROUNDUP(LEN(C2)/LEN(C3),0),LEN(C3)),1)),MID(C3,_xlfn.SEQUENCE(LEN(C3)),1)))</f>
        <v>MOGNPSE NAAELNA  LOREDP</v>
      </c>
    </row>
    <row r="8" spans="2:3" x14ac:dyDescent="0.25">
      <c r="B8" s="25" t="s">
        <v>25</v>
      </c>
      <c r="C8" s="5" t="str">
        <f>C5</f>
        <v>MOGNPSE NAAELNA  LOREDP</v>
      </c>
    </row>
    <row r="9" spans="2:3" x14ac:dyDescent="0.25">
      <c r="B9" s="25" t="s">
        <v>27</v>
      </c>
      <c r="C9" s="5" t="s">
        <v>26</v>
      </c>
    </row>
    <row r="10" spans="2:3" x14ac:dyDescent="0.25">
      <c r="B10" s="25" t="s">
        <v>28</v>
      </c>
      <c r="C10" s="5" t="s">
        <v>29</v>
      </c>
    </row>
    <row r="11" spans="2:3" x14ac:dyDescent="0.25">
      <c r="B11" s="25" t="s">
        <v>12</v>
      </c>
      <c r="C11" s="5" t="str" cm="1">
        <f t="array" ref="C11">_xlfn.TEXTJOIN(,TRUE,TRANSPOSE(_xlfn.SORTBY(MID(C8,_xlfn.SEQUENCE(LEN(C3),ROUNDUP(LEN(C8)/LEN(C3),0)),1),MATCH(_xlfn._xlws.SORT(MID(C3,_xlfn.SEQUENCE(LEN(C3)),1)),MID(C3,_xlfn.SEQUENCE(LEN(C3)),1),0))))</f>
        <v>LEMON ORANGE AND APPLES</v>
      </c>
    </row>
    <row r="21" spans="8:35" x14ac:dyDescent="0.25">
      <c r="H21" t="str" cm="1">
        <f t="array" ref="H21:K27">MID(C3&amp;C2,_xlfn.SEQUENCE(ROUNDUP(LEN(C3&amp;C2)/LEN(C3),0),LEN(C3)),1)</f>
        <v>P</v>
      </c>
      <c r="I21" t="str">
        <v>E</v>
      </c>
      <c r="J21" t="str">
        <v>A</v>
      </c>
      <c r="K21" t="str">
        <v>R</v>
      </c>
      <c r="O21" t="str" cm="1">
        <f t="array" ref="O21:O24">MID(C3,_xlfn.SEQUENCE(LEN(C3)),1)</f>
        <v>P</v>
      </c>
      <c r="P21" t="str" cm="1">
        <f t="array" ref="P21:S27">_xlfn._xlws.SORT(MID(C3&amp;C2,_xlfn.SEQUENCE(ROUNDUP(LEN(C3&amp;C2)/LEN(C3),0),LEN(C3)),1),,,TRUE)</f>
        <v>A</v>
      </c>
      <c r="Q21" t="str">
        <v>E</v>
      </c>
      <c r="R21" t="str">
        <v>P</v>
      </c>
      <c r="S21" t="str">
        <v>R</v>
      </c>
      <c r="W21" t="str" cm="1">
        <f t="array" ref="W21:AB24">TRANSPOSE(MID(C2,_xlfn.SEQUENCE(ROUNDUP(LEN(C2)/LEN(C3),0),LEN(C3)),1))</f>
        <v>L</v>
      </c>
      <c r="X21" t="str">
        <v>N</v>
      </c>
      <c r="Y21" t="str">
        <v>A</v>
      </c>
      <c r="Z21" t="str">
        <v xml:space="preserve"> </v>
      </c>
      <c r="AA21" t="str">
        <v xml:space="preserve"> </v>
      </c>
      <c r="AB21" t="str">
        <v>L</v>
      </c>
      <c r="AD21" s="8" t="str" cm="1">
        <f t="array" ref="AD21:AI24">_xlfn.SORTBY(TRANSPOSE(MID(C2,_xlfn.SEQUENCE(ROUNDUP(LEN(C2)/LEN(C3),0),LEN(C3)),1)),MID(C3,_xlfn.SEQUENCE(LEN(C3)),1))</f>
        <v>M</v>
      </c>
      <c r="AE21" t="str">
        <v>O</v>
      </c>
      <c r="AF21" t="str">
        <v>G</v>
      </c>
      <c r="AG21" t="str">
        <v>N</v>
      </c>
      <c r="AH21" t="str">
        <v>P</v>
      </c>
      <c r="AI21" t="str">
        <v>S</v>
      </c>
    </row>
    <row r="22" spans="8:35" x14ac:dyDescent="0.25">
      <c r="H22" t="str">
        <v>L</v>
      </c>
      <c r="I22" t="str">
        <v>E</v>
      </c>
      <c r="J22" t="str">
        <v>M</v>
      </c>
      <c r="K22" t="str">
        <v>O</v>
      </c>
      <c r="O22" t="str">
        <v>E</v>
      </c>
      <c r="P22" t="str">
        <v>M</v>
      </c>
      <c r="Q22" t="str">
        <v>E</v>
      </c>
      <c r="R22" t="str">
        <v>L</v>
      </c>
      <c r="S22" t="str">
        <v>O</v>
      </c>
      <c r="W22" t="str">
        <v>E</v>
      </c>
      <c r="X22" t="str">
        <v xml:space="preserve"> </v>
      </c>
      <c r="Y22" t="str">
        <v>N</v>
      </c>
      <c r="Z22" t="str">
        <v>A</v>
      </c>
      <c r="AA22" t="str">
        <v>A</v>
      </c>
      <c r="AB22" t="str">
        <v>E</v>
      </c>
      <c r="AD22" t="str">
        <v>E</v>
      </c>
      <c r="AE22" t="str">
        <v xml:space="preserve"> </v>
      </c>
      <c r="AF22" t="str">
        <v>N</v>
      </c>
      <c r="AG22" t="str">
        <v>A</v>
      </c>
      <c r="AH22" t="str">
        <v>A</v>
      </c>
      <c r="AI22" t="str">
        <v>E</v>
      </c>
    </row>
    <row r="23" spans="8:35" x14ac:dyDescent="0.25">
      <c r="H23" t="str">
        <v>N</v>
      </c>
      <c r="I23" t="str">
        <v xml:space="preserve"> </v>
      </c>
      <c r="J23" t="str">
        <v>O</v>
      </c>
      <c r="K23" t="str">
        <v>R</v>
      </c>
      <c r="O23" t="str">
        <v>A</v>
      </c>
      <c r="P23" t="str">
        <v>O</v>
      </c>
      <c r="Q23" t="str">
        <v xml:space="preserve"> </v>
      </c>
      <c r="R23" t="str">
        <v>N</v>
      </c>
      <c r="S23" t="str">
        <v>R</v>
      </c>
      <c r="W23" t="str">
        <v>M</v>
      </c>
      <c r="X23" t="str">
        <v>O</v>
      </c>
      <c r="Y23" t="str">
        <v>G</v>
      </c>
      <c r="Z23" t="str">
        <v>N</v>
      </c>
      <c r="AA23" t="str">
        <v>P</v>
      </c>
      <c r="AB23" t="str">
        <v>S</v>
      </c>
      <c r="AD23" t="str">
        <v>L</v>
      </c>
      <c r="AE23" t="str">
        <v>N</v>
      </c>
      <c r="AF23" t="str">
        <v>A</v>
      </c>
      <c r="AG23" t="str">
        <v xml:space="preserve"> </v>
      </c>
      <c r="AH23" t="str">
        <v xml:space="preserve"> </v>
      </c>
      <c r="AI23" t="str">
        <v>L</v>
      </c>
    </row>
    <row r="24" spans="8:35" x14ac:dyDescent="0.25">
      <c r="H24" t="str">
        <v>A</v>
      </c>
      <c r="I24" t="str">
        <v>N</v>
      </c>
      <c r="J24" t="str">
        <v>G</v>
      </c>
      <c r="K24" t="str">
        <v>E</v>
      </c>
      <c r="O24" t="str">
        <v>R</v>
      </c>
      <c r="P24" t="str">
        <v>G</v>
      </c>
      <c r="Q24" t="str">
        <v>N</v>
      </c>
      <c r="R24" t="str">
        <v>A</v>
      </c>
      <c r="S24" t="str">
        <v>E</v>
      </c>
      <c r="W24" t="str">
        <v>O</v>
      </c>
      <c r="X24" t="str">
        <v>R</v>
      </c>
      <c r="Y24" t="str">
        <v>E</v>
      </c>
      <c r="Z24" t="str">
        <v>D</v>
      </c>
      <c r="AA24" t="str">
        <v>P</v>
      </c>
      <c r="AB24" t="str">
        <v/>
      </c>
      <c r="AD24" t="str">
        <v>O</v>
      </c>
      <c r="AE24" t="str">
        <v>R</v>
      </c>
      <c r="AF24" t="str">
        <v>E</v>
      </c>
      <c r="AG24" t="str">
        <v>D</v>
      </c>
      <c r="AH24" t="str">
        <v>P</v>
      </c>
      <c r="AI24" t="str">
        <v/>
      </c>
    </row>
    <row r="25" spans="8:35" x14ac:dyDescent="0.25">
      <c r="H25" t="str">
        <v xml:space="preserve"> </v>
      </c>
      <c r="I25" t="str">
        <v>A</v>
      </c>
      <c r="J25" t="str">
        <v>N</v>
      </c>
      <c r="K25" t="str">
        <v>D</v>
      </c>
      <c r="P25" t="str">
        <v>N</v>
      </c>
      <c r="Q25" t="str">
        <v>A</v>
      </c>
      <c r="R25" t="str">
        <v xml:space="preserve"> </v>
      </c>
      <c r="S25" t="str">
        <v>D</v>
      </c>
    </row>
    <row r="26" spans="8:35" x14ac:dyDescent="0.25">
      <c r="H26" t="str">
        <v xml:space="preserve"> </v>
      </c>
      <c r="I26" t="str">
        <v>A</v>
      </c>
      <c r="J26" t="str">
        <v>P</v>
      </c>
      <c r="K26" t="str">
        <v>P</v>
      </c>
      <c r="P26" t="str">
        <v>P</v>
      </c>
      <c r="Q26" t="str">
        <v>A</v>
      </c>
      <c r="R26" t="str">
        <v xml:space="preserve"> </v>
      </c>
      <c r="S26" t="str">
        <v>P</v>
      </c>
    </row>
    <row r="27" spans="8:35" x14ac:dyDescent="0.25">
      <c r="H27" t="str">
        <v>L</v>
      </c>
      <c r="I27" t="str">
        <v>E</v>
      </c>
      <c r="J27" t="str">
        <v>S</v>
      </c>
      <c r="K27" t="str">
        <v/>
      </c>
      <c r="P27" t="str">
        <v>S</v>
      </c>
      <c r="Q27" t="str">
        <v>E</v>
      </c>
      <c r="R27" t="str">
        <v>L</v>
      </c>
      <c r="S27" t="str">
        <v/>
      </c>
      <c r="W27" t="str" cm="1">
        <f t="array" ref="W27:AB30">MID(C8,_xlfn.SEQUENCE(LEN(C3),ROUNDUP(LEN(C8)/LEN(C3),0)),1)</f>
        <v>M</v>
      </c>
      <c r="X27" t="str">
        <v>O</v>
      </c>
      <c r="Y27" t="str">
        <v>G</v>
      </c>
      <c r="Z27" t="str">
        <v>N</v>
      </c>
      <c r="AA27" t="str">
        <v>P</v>
      </c>
      <c r="AB27" t="str">
        <v>S</v>
      </c>
    </row>
    <row r="28" spans="8:35" x14ac:dyDescent="0.25">
      <c r="W28" t="str">
        <v>E</v>
      </c>
      <c r="X28" t="str">
        <v xml:space="preserve"> </v>
      </c>
      <c r="Y28" t="str">
        <v>N</v>
      </c>
      <c r="Z28" t="str">
        <v>A</v>
      </c>
      <c r="AA28" t="str">
        <v>A</v>
      </c>
      <c r="AB28" t="str">
        <v>E</v>
      </c>
    </row>
    <row r="29" spans="8:35" x14ac:dyDescent="0.25">
      <c r="W29" t="str">
        <v>L</v>
      </c>
      <c r="X29" t="str">
        <v>N</v>
      </c>
      <c r="Y29" t="str">
        <v>A</v>
      </c>
      <c r="Z29" t="str">
        <v xml:space="preserve"> </v>
      </c>
      <c r="AA29" t="str">
        <v xml:space="preserve"> </v>
      </c>
      <c r="AB29" t="str">
        <v>L</v>
      </c>
    </row>
    <row r="30" spans="8:35" x14ac:dyDescent="0.25">
      <c r="W30" t="str">
        <v>O</v>
      </c>
      <c r="X30" t="str">
        <v>R</v>
      </c>
      <c r="Y30" t="str">
        <v>E</v>
      </c>
      <c r="Z30" t="str">
        <v>D</v>
      </c>
      <c r="AA30" t="str">
        <v>P</v>
      </c>
      <c r="AB30" t="str">
        <v/>
      </c>
    </row>
    <row r="32" spans="8:35" x14ac:dyDescent="0.25">
      <c r="W32" t="str" cm="1">
        <f t="array" ref="W32:Z37">TRANSPOSE(_xlfn.SORTBY(MID(C8,_xlfn.SEQUENCE(LEN(C3),ROUNDUP(LEN(C8)/LEN(C3),0)),1),MATCH(_xlfn._xlws.SORT(MID(C3,_xlfn.SEQUENCE(LEN(C3)),1)),MID(C3,_xlfn.SEQUENCE(LEN(C3)),1),0)))</f>
        <v>L</v>
      </c>
      <c r="X32" t="str">
        <v>E</v>
      </c>
      <c r="Y32" t="str">
        <v>M</v>
      </c>
      <c r="Z32" t="str">
        <v>O</v>
      </c>
      <c r="AB32" t="str" cm="1">
        <f t="array" ref="AB32">_xlfn.TEXTJOIN(,TRUE,TRANSPOSE(_xlfn.SORTBY(MID(C8,_xlfn.SEQUENCE(LEN(C3),ROUNDUP(LEN(C8)/LEN(C3),0)),1),MATCH(_xlfn._xlws.SORT(MID(C3,_xlfn.SEQUENCE(LEN(C3)),1)),MID(C3,_xlfn.SEQUENCE(LEN(C3)),1),0))))</f>
        <v>LEMON ORANGE AND APPLES</v>
      </c>
    </row>
    <row r="33" spans="23:26" x14ac:dyDescent="0.25">
      <c r="W33" t="str">
        <v>N</v>
      </c>
      <c r="X33" t="str">
        <v xml:space="preserve"> </v>
      </c>
      <c r="Y33" t="str">
        <v>O</v>
      </c>
      <c r="Z33" t="str">
        <v>R</v>
      </c>
    </row>
    <row r="34" spans="23:26" x14ac:dyDescent="0.25">
      <c r="W34" t="str">
        <v>A</v>
      </c>
      <c r="X34" t="str">
        <v>N</v>
      </c>
      <c r="Y34" t="str">
        <v>G</v>
      </c>
      <c r="Z34" t="str">
        <v>E</v>
      </c>
    </row>
    <row r="35" spans="23:26" x14ac:dyDescent="0.25">
      <c r="W35" t="str">
        <v xml:space="preserve"> </v>
      </c>
      <c r="X35" t="str">
        <v>A</v>
      </c>
      <c r="Y35" t="str">
        <v>N</v>
      </c>
      <c r="Z35" t="str">
        <v>D</v>
      </c>
    </row>
    <row r="36" spans="23:26" x14ac:dyDescent="0.25">
      <c r="W36" t="str">
        <v xml:space="preserve"> </v>
      </c>
      <c r="X36" t="str">
        <v>A</v>
      </c>
      <c r="Y36" t="str">
        <v>P</v>
      </c>
      <c r="Z36" t="str">
        <v>P</v>
      </c>
    </row>
    <row r="37" spans="23:26" x14ac:dyDescent="0.25">
      <c r="W37" t="str">
        <v>L</v>
      </c>
      <c r="X37" t="str">
        <v>E</v>
      </c>
      <c r="Y37" t="str">
        <v>S</v>
      </c>
      <c r="Z37" t="str">
        <v/>
      </c>
    </row>
  </sheetData>
  <printOptions headings="1"/>
  <pageMargins left="0.7" right="0.7" top="0.75" bottom="0.75" header="0.3" footer="0.3"/>
  <pageSetup paperSize="9" orientation="portrait" cellComments="atEnd"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D57EF-BECD-4662-82A2-1E61D0FF5F47}">
  <sheetPr codeName="Sheet14"/>
  <dimension ref="B2:E9"/>
  <sheetViews>
    <sheetView showGridLines="0" zoomScale="110" zoomScaleNormal="110" workbookViewId="0">
      <selection activeCell="C6" sqref="C6"/>
    </sheetView>
  </sheetViews>
  <sheetFormatPr defaultRowHeight="15" x14ac:dyDescent="0.25"/>
  <cols>
    <col min="1" max="1" width="3" customWidth="1"/>
    <col min="2" max="2" width="11.42578125" customWidth="1"/>
    <col min="3" max="3" width="31.140625" customWidth="1"/>
  </cols>
  <sheetData>
    <row r="2" spans="2:5" x14ac:dyDescent="0.25">
      <c r="B2" s="24" t="s">
        <v>3</v>
      </c>
      <c r="C2" s="5" t="s">
        <v>127</v>
      </c>
    </row>
    <row r="3" spans="2:5" x14ac:dyDescent="0.25">
      <c r="B3" s="24" t="s">
        <v>1</v>
      </c>
      <c r="C3" s="5" t="str" cm="1">
        <f t="array" ref="C3">_xlfn.TEXTJOIN(,FALSE,MID(B9,FIND(MID(C2,_xlfn.SEQUENCE(LEN(C2)),1),B8),1))</f>
        <v>5heDOJzTGN9yh2c?h.heDJ92r6y</v>
      </c>
    </row>
    <row r="5" spans="2:5" x14ac:dyDescent="0.25">
      <c r="B5" s="25" t="s">
        <v>10</v>
      </c>
      <c r="C5" s="5" t="str">
        <f>C3</f>
        <v>5heDOJzTGN9yh2c?h.heDJ92r6y</v>
      </c>
      <c r="E5" s="8"/>
    </row>
    <row r="6" spans="2:5" x14ac:dyDescent="0.25">
      <c r="B6" s="25" t="s">
        <v>0</v>
      </c>
      <c r="C6" s="5" t="str" cm="1">
        <f t="array" ref="C6">_xlfn.TEXTJOIN(,FALSE,MID(B8,FIND(MID(C5,_xlfn.SEQUENCE(LEN(C5)),1),B9),1))</f>
        <v>3 pitchforks and 5 pickaxes</v>
      </c>
    </row>
    <row r="8" spans="2:5" x14ac:dyDescent="0.25">
      <c r="B8" t="s">
        <v>17</v>
      </c>
    </row>
    <row r="9" spans="2:5" x14ac:dyDescent="0.25">
      <c r="B9" t="s">
        <v>18</v>
      </c>
    </row>
  </sheetData>
  <printOptions headings="1"/>
  <pageMargins left="0.7" right="0.7" top="0.75" bottom="0.75" header="0.3" footer="0.3"/>
  <pageSetup paperSize="9" orientation="portrait" cellComments="atEnd"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F54A-8FEA-42CB-859E-1B9009319EA3}">
  <sheetPr codeName="Sheet15"/>
  <dimension ref="B2:AB30"/>
  <sheetViews>
    <sheetView showGridLines="0" workbookViewId="0">
      <selection activeCell="AJ36" sqref="AJ36"/>
    </sheetView>
  </sheetViews>
  <sheetFormatPr defaultRowHeight="15" x14ac:dyDescent="0.25"/>
  <cols>
    <col min="1" max="1" width="2.7109375" customWidth="1"/>
    <col min="2" max="2" width="3.28515625" customWidth="1"/>
    <col min="3" max="28" width="3" customWidth="1"/>
  </cols>
  <sheetData>
    <row r="2" spans="2:28" x14ac:dyDescent="0.25">
      <c r="C2" t="s">
        <v>22</v>
      </c>
    </row>
    <row r="4" spans="2:28" x14ac:dyDescent="0.25">
      <c r="C4" s="11" t="str" cm="1">
        <f t="array" ref="C4:AB4">TRANSPOSE(MID($C$2,_xlfn.SEQUENCE(26),1))</f>
        <v>A</v>
      </c>
      <c r="D4" s="11" t="str">
        <v>B</v>
      </c>
      <c r="E4" s="11" t="str">
        <v>C</v>
      </c>
      <c r="F4" s="11" t="str">
        <v>D</v>
      </c>
      <c r="G4" s="11" t="str">
        <v>E</v>
      </c>
      <c r="H4" s="11" t="str">
        <v>F</v>
      </c>
      <c r="I4" s="11" t="str">
        <v>G</v>
      </c>
      <c r="J4" s="11" t="str">
        <v>H</v>
      </c>
      <c r="K4" s="11" t="str">
        <v>I</v>
      </c>
      <c r="L4" s="11" t="str">
        <v>J</v>
      </c>
      <c r="M4" s="11" t="str">
        <v>K</v>
      </c>
      <c r="N4" s="11" t="str">
        <v>L</v>
      </c>
      <c r="O4" s="11" t="str">
        <v>M</v>
      </c>
      <c r="P4" s="11" t="str">
        <v>N</v>
      </c>
      <c r="Q4" s="11" t="str">
        <v>O</v>
      </c>
      <c r="R4" s="11" t="str">
        <v>P</v>
      </c>
      <c r="S4" s="11" t="str">
        <v>Q</v>
      </c>
      <c r="T4" s="11" t="str">
        <v>R</v>
      </c>
      <c r="U4" s="11" t="str">
        <v>S</v>
      </c>
      <c r="V4" s="11" t="str">
        <v>T</v>
      </c>
      <c r="W4" s="11" t="str">
        <v>U</v>
      </c>
      <c r="X4" s="11" t="str">
        <v>V</v>
      </c>
      <c r="Y4" s="11" t="str">
        <v>W</v>
      </c>
      <c r="Z4" s="11" t="str">
        <v>X</v>
      </c>
      <c r="AA4" s="11" t="str">
        <v>Y</v>
      </c>
      <c r="AB4" s="11" t="str">
        <v>Z</v>
      </c>
    </row>
    <row r="5" spans="2:28" x14ac:dyDescent="0.25">
      <c r="B5" s="11" t="str">
        <f>C5</f>
        <v>A</v>
      </c>
      <c r="C5" s="12" t="str" cm="1">
        <f t="array" ref="C5:AB5">TRANSPOSE(MID($C$2,_xlfn.SEQUENCE(26)+ROW(A1)-1,1))</f>
        <v>A</v>
      </c>
      <c r="D5" s="10" t="str">
        <v>B</v>
      </c>
      <c r="E5" s="10" t="str">
        <v>C</v>
      </c>
      <c r="F5" s="10" t="str">
        <v>D</v>
      </c>
      <c r="G5" s="10" t="str">
        <v>E</v>
      </c>
      <c r="H5" s="10" t="str">
        <v>F</v>
      </c>
      <c r="I5" s="10" t="str">
        <v>G</v>
      </c>
      <c r="J5" s="10" t="str">
        <v>H</v>
      </c>
      <c r="K5" s="10" t="str">
        <v>I</v>
      </c>
      <c r="L5" s="10" t="str">
        <v>J</v>
      </c>
      <c r="M5" s="10" t="str">
        <v>K</v>
      </c>
      <c r="N5" s="10" t="str">
        <v>L</v>
      </c>
      <c r="O5" s="10" t="str">
        <v>M</v>
      </c>
      <c r="P5" s="10" t="str">
        <v>N</v>
      </c>
      <c r="Q5" s="10" t="str">
        <v>O</v>
      </c>
      <c r="R5" s="10" t="str">
        <v>P</v>
      </c>
      <c r="S5" s="10" t="str">
        <v>Q</v>
      </c>
      <c r="T5" s="10" t="str">
        <v>R</v>
      </c>
      <c r="U5" s="10" t="str">
        <v>S</v>
      </c>
      <c r="V5" s="10" t="str">
        <v>T</v>
      </c>
      <c r="W5" s="10" t="str">
        <v>U</v>
      </c>
      <c r="X5" s="10" t="str">
        <v>V</v>
      </c>
      <c r="Y5" s="10" t="str">
        <v>W</v>
      </c>
      <c r="Z5" s="10" t="str">
        <v>X</v>
      </c>
      <c r="AA5" s="10" t="str">
        <v>Y</v>
      </c>
      <c r="AB5" s="10" t="str">
        <v>Z</v>
      </c>
    </row>
    <row r="6" spans="2:28" x14ac:dyDescent="0.25">
      <c r="B6" s="11" t="str">
        <f t="shared" ref="B6:B30" si="0">C6</f>
        <v>B</v>
      </c>
      <c r="C6" s="12" t="str" cm="1">
        <f t="array" ref="C6:AB6">TRANSPOSE(MID($C$2,_xlfn.SEQUENCE(26)+ROW(A2)-1,1))</f>
        <v>B</v>
      </c>
      <c r="D6" s="9" t="str">
        <v>C</v>
      </c>
      <c r="E6" s="9" t="str">
        <v>D</v>
      </c>
      <c r="F6" s="9" t="str">
        <v>E</v>
      </c>
      <c r="G6" s="9" t="str">
        <v>F</v>
      </c>
      <c r="H6" s="9" t="str">
        <v>G</v>
      </c>
      <c r="I6" s="9" t="str">
        <v>H</v>
      </c>
      <c r="J6" s="9" t="str">
        <v>I</v>
      </c>
      <c r="K6" s="9" t="str">
        <v>J</v>
      </c>
      <c r="L6" s="9" t="str">
        <v>K</v>
      </c>
      <c r="M6" s="9" t="str">
        <v>L</v>
      </c>
      <c r="N6" s="9" t="str">
        <v>M</v>
      </c>
      <c r="O6" s="9" t="str">
        <v>N</v>
      </c>
      <c r="P6" s="9" t="str">
        <v>O</v>
      </c>
      <c r="Q6" s="9" t="str">
        <v>P</v>
      </c>
      <c r="R6" s="9" t="str">
        <v>Q</v>
      </c>
      <c r="S6" s="9" t="str">
        <v>R</v>
      </c>
      <c r="T6" s="9" t="str">
        <v>S</v>
      </c>
      <c r="U6" s="9" t="str">
        <v>T</v>
      </c>
      <c r="V6" s="9" t="str">
        <v>U</v>
      </c>
      <c r="W6" s="9" t="str">
        <v>V</v>
      </c>
      <c r="X6" s="9" t="str">
        <v>W</v>
      </c>
      <c r="Y6" s="9" t="str">
        <v>X</v>
      </c>
      <c r="Z6" s="9" t="str">
        <v>Y</v>
      </c>
      <c r="AA6" s="9" t="str">
        <v>Z</v>
      </c>
      <c r="AB6" s="9" t="str">
        <v>A</v>
      </c>
    </row>
    <row r="7" spans="2:28" x14ac:dyDescent="0.25">
      <c r="B7" s="11" t="str">
        <f t="shared" si="0"/>
        <v>C</v>
      </c>
      <c r="C7" s="12" t="str" cm="1">
        <f t="array" ref="C7:AB7">TRANSPOSE(MID($C$2,_xlfn.SEQUENCE(26)+ROW(A3)-1,1))</f>
        <v>C</v>
      </c>
      <c r="D7" s="9" t="str">
        <v>D</v>
      </c>
      <c r="E7" s="9" t="str">
        <v>E</v>
      </c>
      <c r="F7" s="9" t="str">
        <v>F</v>
      </c>
      <c r="G7" s="9" t="str">
        <v>G</v>
      </c>
      <c r="H7" s="9" t="str">
        <v>H</v>
      </c>
      <c r="I7" s="9" t="str">
        <v>I</v>
      </c>
      <c r="J7" s="9" t="str">
        <v>J</v>
      </c>
      <c r="K7" s="9" t="str">
        <v>K</v>
      </c>
      <c r="L7" s="9" t="str">
        <v>L</v>
      </c>
      <c r="M7" s="9" t="str">
        <v>M</v>
      </c>
      <c r="N7" s="9" t="str">
        <v>N</v>
      </c>
      <c r="O7" s="9" t="str">
        <v>O</v>
      </c>
      <c r="P7" s="9" t="str">
        <v>P</v>
      </c>
      <c r="Q7" s="9" t="str">
        <v>Q</v>
      </c>
      <c r="R7" s="9" t="str">
        <v>R</v>
      </c>
      <c r="S7" s="9" t="str">
        <v>S</v>
      </c>
      <c r="T7" s="9" t="str">
        <v>T</v>
      </c>
      <c r="U7" s="9" t="str">
        <v>U</v>
      </c>
      <c r="V7" s="9" t="str">
        <v>V</v>
      </c>
      <c r="W7" s="9" t="str">
        <v>W</v>
      </c>
      <c r="X7" s="9" t="str">
        <v>X</v>
      </c>
      <c r="Y7" s="9" t="str">
        <v>Y</v>
      </c>
      <c r="Z7" s="9" t="str">
        <v>Z</v>
      </c>
      <c r="AA7" s="9" t="str">
        <v>A</v>
      </c>
      <c r="AB7" s="9" t="str">
        <v>B</v>
      </c>
    </row>
    <row r="8" spans="2:28" x14ac:dyDescent="0.25">
      <c r="B8" s="11" t="str">
        <f t="shared" si="0"/>
        <v>D</v>
      </c>
      <c r="C8" s="12" t="str" cm="1">
        <f t="array" ref="C8:AB8">TRANSPOSE(MID($C$2,_xlfn.SEQUENCE(26)+ROW(A4)-1,1))</f>
        <v>D</v>
      </c>
      <c r="D8" s="9" t="str">
        <v>E</v>
      </c>
      <c r="E8" s="9" t="str">
        <v>F</v>
      </c>
      <c r="F8" s="9" t="str">
        <v>G</v>
      </c>
      <c r="G8" s="9" t="str">
        <v>H</v>
      </c>
      <c r="H8" s="9" t="str">
        <v>I</v>
      </c>
      <c r="I8" s="9" t="str">
        <v>J</v>
      </c>
      <c r="J8" s="9" t="str">
        <v>K</v>
      </c>
      <c r="K8" s="9" t="str">
        <v>L</v>
      </c>
      <c r="L8" s="9" t="str">
        <v>M</v>
      </c>
      <c r="M8" s="9" t="str">
        <v>N</v>
      </c>
      <c r="N8" s="9" t="str">
        <v>O</v>
      </c>
      <c r="O8" s="9" t="str">
        <v>P</v>
      </c>
      <c r="P8" s="9" t="str">
        <v>Q</v>
      </c>
      <c r="Q8" s="9" t="str">
        <v>R</v>
      </c>
      <c r="R8" s="9" t="str">
        <v>S</v>
      </c>
      <c r="S8" s="9" t="str">
        <v>T</v>
      </c>
      <c r="T8" s="9" t="str">
        <v>U</v>
      </c>
      <c r="U8" s="9" t="str">
        <v>V</v>
      </c>
      <c r="V8" s="9" t="str">
        <v>W</v>
      </c>
      <c r="W8" s="9" t="str">
        <v>X</v>
      </c>
      <c r="X8" s="9" t="str">
        <v>Y</v>
      </c>
      <c r="Y8" s="9" t="str">
        <v>Z</v>
      </c>
      <c r="Z8" s="9" t="str">
        <v>A</v>
      </c>
      <c r="AA8" s="9" t="str">
        <v>B</v>
      </c>
      <c r="AB8" s="9" t="str">
        <v>C</v>
      </c>
    </row>
    <row r="9" spans="2:28" x14ac:dyDescent="0.25">
      <c r="B9" s="11" t="str">
        <f t="shared" si="0"/>
        <v>E</v>
      </c>
      <c r="C9" s="12" t="str" cm="1">
        <f t="array" ref="C9:AB9">TRANSPOSE(MID($C$2,_xlfn.SEQUENCE(26)+ROW(A5)-1,1))</f>
        <v>E</v>
      </c>
      <c r="D9" s="9" t="str">
        <v>F</v>
      </c>
      <c r="E9" s="9" t="str">
        <v>G</v>
      </c>
      <c r="F9" s="9" t="str">
        <v>H</v>
      </c>
      <c r="G9" s="9" t="str">
        <v>I</v>
      </c>
      <c r="H9" s="9" t="str">
        <v>J</v>
      </c>
      <c r="I9" s="9" t="str">
        <v>K</v>
      </c>
      <c r="J9" s="9" t="str">
        <v>L</v>
      </c>
      <c r="K9" s="9" t="str">
        <v>M</v>
      </c>
      <c r="L9" s="9" t="str">
        <v>N</v>
      </c>
      <c r="M9" s="9" t="str">
        <v>O</v>
      </c>
      <c r="N9" s="9" t="str">
        <v>P</v>
      </c>
      <c r="O9" s="9" t="str">
        <v>Q</v>
      </c>
      <c r="P9" s="9" t="str">
        <v>R</v>
      </c>
      <c r="Q9" s="9" t="str">
        <v>S</v>
      </c>
      <c r="R9" s="9" t="str">
        <v>T</v>
      </c>
      <c r="S9" s="9" t="str">
        <v>U</v>
      </c>
      <c r="T9" s="9" t="str">
        <v>V</v>
      </c>
      <c r="U9" s="9" t="str">
        <v>W</v>
      </c>
      <c r="V9" s="9" t="str">
        <v>X</v>
      </c>
      <c r="W9" s="9" t="str">
        <v>Y</v>
      </c>
      <c r="X9" s="9" t="str">
        <v>Z</v>
      </c>
      <c r="Y9" s="9" t="str">
        <v>A</v>
      </c>
      <c r="Z9" s="9" t="str">
        <v>B</v>
      </c>
      <c r="AA9" s="9" t="str">
        <v>C</v>
      </c>
      <c r="AB9" s="9" t="str">
        <v>D</v>
      </c>
    </row>
    <row r="10" spans="2:28" x14ac:dyDescent="0.25">
      <c r="B10" s="11" t="str">
        <f t="shared" si="0"/>
        <v>F</v>
      </c>
      <c r="C10" s="12" t="str" cm="1">
        <f t="array" ref="C10:AB10">TRANSPOSE(MID($C$2,_xlfn.SEQUENCE(26)+ROW(A6)-1,1))</f>
        <v>F</v>
      </c>
      <c r="D10" s="9" t="str">
        <v>G</v>
      </c>
      <c r="E10" s="9" t="str">
        <v>H</v>
      </c>
      <c r="F10" s="9" t="str">
        <v>I</v>
      </c>
      <c r="G10" s="9" t="str">
        <v>J</v>
      </c>
      <c r="H10" s="9" t="str">
        <v>K</v>
      </c>
      <c r="I10" s="9" t="str">
        <v>L</v>
      </c>
      <c r="J10" s="9" t="str">
        <v>M</v>
      </c>
      <c r="K10" s="9" t="str">
        <v>N</v>
      </c>
      <c r="L10" s="9" t="str">
        <v>O</v>
      </c>
      <c r="M10" s="9" t="str">
        <v>P</v>
      </c>
      <c r="N10" s="9" t="str">
        <v>Q</v>
      </c>
      <c r="O10" s="9" t="str">
        <v>R</v>
      </c>
      <c r="P10" s="9" t="str">
        <v>S</v>
      </c>
      <c r="Q10" s="9" t="str">
        <v>T</v>
      </c>
      <c r="R10" s="9" t="str">
        <v>U</v>
      </c>
      <c r="S10" s="9" t="str">
        <v>V</v>
      </c>
      <c r="T10" s="9" t="str">
        <v>W</v>
      </c>
      <c r="U10" s="9" t="str">
        <v>X</v>
      </c>
      <c r="V10" s="9" t="str">
        <v>Y</v>
      </c>
      <c r="W10" s="9" t="str">
        <v>Z</v>
      </c>
      <c r="X10" s="9" t="str">
        <v>A</v>
      </c>
      <c r="Y10" s="9" t="str">
        <v>B</v>
      </c>
      <c r="Z10" s="9" t="str">
        <v>C</v>
      </c>
      <c r="AA10" s="9" t="str">
        <v>D</v>
      </c>
      <c r="AB10" s="9" t="str">
        <v>E</v>
      </c>
    </row>
    <row r="11" spans="2:28" x14ac:dyDescent="0.25">
      <c r="B11" s="11" t="str">
        <f t="shared" si="0"/>
        <v>G</v>
      </c>
      <c r="C11" s="12" t="str" cm="1">
        <f t="array" ref="C11:AB11">TRANSPOSE(MID($C$2,_xlfn.SEQUENCE(26)+ROW(A7)-1,1))</f>
        <v>G</v>
      </c>
      <c r="D11" s="9" t="str">
        <v>H</v>
      </c>
      <c r="E11" s="9" t="str">
        <v>I</v>
      </c>
      <c r="F11" s="9" t="str">
        <v>J</v>
      </c>
      <c r="G11" s="9" t="str">
        <v>K</v>
      </c>
      <c r="H11" s="9" t="str">
        <v>L</v>
      </c>
      <c r="I11" s="9" t="str">
        <v>M</v>
      </c>
      <c r="J11" s="9" t="str">
        <v>N</v>
      </c>
      <c r="K11" s="9" t="str">
        <v>O</v>
      </c>
      <c r="L11" s="9" t="str">
        <v>P</v>
      </c>
      <c r="M11" s="9" t="str">
        <v>Q</v>
      </c>
      <c r="N11" s="9" t="str">
        <v>R</v>
      </c>
      <c r="O11" s="9" t="str">
        <v>S</v>
      </c>
      <c r="P11" s="9" t="str">
        <v>T</v>
      </c>
      <c r="Q11" s="9" t="str">
        <v>U</v>
      </c>
      <c r="R11" s="9" t="str">
        <v>V</v>
      </c>
      <c r="S11" s="9" t="str">
        <v>W</v>
      </c>
      <c r="T11" s="9" t="str">
        <v>X</v>
      </c>
      <c r="U11" s="9" t="str">
        <v>Y</v>
      </c>
      <c r="V11" s="9" t="str">
        <v>Z</v>
      </c>
      <c r="W11" s="9" t="str">
        <v>A</v>
      </c>
      <c r="X11" s="9" t="str">
        <v>B</v>
      </c>
      <c r="Y11" s="9" t="str">
        <v>C</v>
      </c>
      <c r="Z11" s="9" t="str">
        <v>D</v>
      </c>
      <c r="AA11" s="9" t="str">
        <v>E</v>
      </c>
      <c r="AB11" s="9" t="str">
        <v>F</v>
      </c>
    </row>
    <row r="12" spans="2:28" x14ac:dyDescent="0.25">
      <c r="B12" s="11" t="str">
        <f t="shared" si="0"/>
        <v>H</v>
      </c>
      <c r="C12" s="12" t="str" cm="1">
        <f t="array" ref="C12:AB12">TRANSPOSE(MID($C$2,_xlfn.SEQUENCE(26)+ROW(A8)-1,1))</f>
        <v>H</v>
      </c>
      <c r="D12" s="9" t="str">
        <v>I</v>
      </c>
      <c r="E12" s="9" t="str">
        <v>J</v>
      </c>
      <c r="F12" s="9" t="str">
        <v>K</v>
      </c>
      <c r="G12" s="9" t="str">
        <v>L</v>
      </c>
      <c r="H12" s="9" t="str">
        <v>M</v>
      </c>
      <c r="I12" s="9" t="str">
        <v>N</v>
      </c>
      <c r="J12" s="9" t="str">
        <v>O</v>
      </c>
      <c r="K12" s="9" t="str">
        <v>P</v>
      </c>
      <c r="L12" s="9" t="str">
        <v>Q</v>
      </c>
      <c r="M12" s="9" t="str">
        <v>R</v>
      </c>
      <c r="N12" s="9" t="str">
        <v>S</v>
      </c>
      <c r="O12" s="9" t="str">
        <v>T</v>
      </c>
      <c r="P12" s="9" t="str">
        <v>U</v>
      </c>
      <c r="Q12" s="9" t="str">
        <v>V</v>
      </c>
      <c r="R12" s="9" t="str">
        <v>W</v>
      </c>
      <c r="S12" s="9" t="str">
        <v>X</v>
      </c>
      <c r="T12" s="9" t="str">
        <v>Y</v>
      </c>
      <c r="U12" s="9" t="str">
        <v>Z</v>
      </c>
      <c r="V12" s="9" t="str">
        <v>A</v>
      </c>
      <c r="W12" s="9" t="str">
        <v>B</v>
      </c>
      <c r="X12" s="9" t="str">
        <v>C</v>
      </c>
      <c r="Y12" s="9" t="str">
        <v>D</v>
      </c>
      <c r="Z12" s="9" t="str">
        <v>E</v>
      </c>
      <c r="AA12" s="9" t="str">
        <v>F</v>
      </c>
      <c r="AB12" s="9" t="str">
        <v>G</v>
      </c>
    </row>
    <row r="13" spans="2:28" x14ac:dyDescent="0.25">
      <c r="B13" s="11" t="str">
        <f t="shared" si="0"/>
        <v>I</v>
      </c>
      <c r="C13" s="12" t="str" cm="1">
        <f t="array" ref="C13:AB13">TRANSPOSE(MID($C$2,_xlfn.SEQUENCE(26)+ROW(A9)-1,1))</f>
        <v>I</v>
      </c>
      <c r="D13" s="9" t="str">
        <v>J</v>
      </c>
      <c r="E13" s="9" t="str">
        <v>K</v>
      </c>
      <c r="F13" s="9" t="str">
        <v>L</v>
      </c>
      <c r="G13" s="9" t="str">
        <v>M</v>
      </c>
      <c r="H13" s="9" t="str">
        <v>N</v>
      </c>
      <c r="I13" s="9" t="str">
        <v>O</v>
      </c>
      <c r="J13" s="9" t="str">
        <v>P</v>
      </c>
      <c r="K13" s="9" t="str">
        <v>Q</v>
      </c>
      <c r="L13" s="9" t="str">
        <v>R</v>
      </c>
      <c r="M13" s="9" t="str">
        <v>S</v>
      </c>
      <c r="N13" s="9" t="str">
        <v>T</v>
      </c>
      <c r="O13" s="9" t="str">
        <v>U</v>
      </c>
      <c r="P13" s="9" t="str">
        <v>V</v>
      </c>
      <c r="Q13" s="9" t="str">
        <v>W</v>
      </c>
      <c r="R13" s="9" t="str">
        <v>X</v>
      </c>
      <c r="S13" s="9" t="str">
        <v>Y</v>
      </c>
      <c r="T13" s="9" t="str">
        <v>Z</v>
      </c>
      <c r="U13" s="9" t="str">
        <v>A</v>
      </c>
      <c r="V13" s="9" t="str">
        <v>B</v>
      </c>
      <c r="W13" s="9" t="str">
        <v>C</v>
      </c>
      <c r="X13" s="9" t="str">
        <v>D</v>
      </c>
      <c r="Y13" s="9" t="str">
        <v>E</v>
      </c>
      <c r="Z13" s="9" t="str">
        <v>F</v>
      </c>
      <c r="AA13" s="9" t="str">
        <v>G</v>
      </c>
      <c r="AB13" s="9" t="str">
        <v>H</v>
      </c>
    </row>
    <row r="14" spans="2:28" x14ac:dyDescent="0.25">
      <c r="B14" s="11" t="str">
        <f t="shared" si="0"/>
        <v>J</v>
      </c>
      <c r="C14" s="12" t="str" cm="1">
        <f t="array" ref="C14:AB14">TRANSPOSE(MID($C$2,_xlfn.SEQUENCE(26)+ROW(A10)-1,1))</f>
        <v>J</v>
      </c>
      <c r="D14" s="9" t="str">
        <v>K</v>
      </c>
      <c r="E14" s="9" t="str">
        <v>L</v>
      </c>
      <c r="F14" s="9" t="str">
        <v>M</v>
      </c>
      <c r="G14" s="9" t="str">
        <v>N</v>
      </c>
      <c r="H14" s="9" t="str">
        <v>O</v>
      </c>
      <c r="I14" s="9" t="str">
        <v>P</v>
      </c>
      <c r="J14" s="9" t="str">
        <v>Q</v>
      </c>
      <c r="K14" s="9" t="str">
        <v>R</v>
      </c>
      <c r="L14" s="9" t="str">
        <v>S</v>
      </c>
      <c r="M14" s="9" t="str">
        <v>T</v>
      </c>
      <c r="N14" s="9" t="str">
        <v>U</v>
      </c>
      <c r="O14" s="9" t="str">
        <v>V</v>
      </c>
      <c r="P14" s="9" t="str">
        <v>W</v>
      </c>
      <c r="Q14" s="9" t="str">
        <v>X</v>
      </c>
      <c r="R14" s="9" t="str">
        <v>Y</v>
      </c>
      <c r="S14" s="9" t="str">
        <v>Z</v>
      </c>
      <c r="T14" s="9" t="str">
        <v>A</v>
      </c>
      <c r="U14" s="9" t="str">
        <v>B</v>
      </c>
      <c r="V14" s="9" t="str">
        <v>C</v>
      </c>
      <c r="W14" s="9" t="str">
        <v>D</v>
      </c>
      <c r="X14" s="9" t="str">
        <v>E</v>
      </c>
      <c r="Y14" s="9" t="str">
        <v>F</v>
      </c>
      <c r="Z14" s="9" t="str">
        <v>G</v>
      </c>
      <c r="AA14" s="9" t="str">
        <v>H</v>
      </c>
      <c r="AB14" s="9" t="str">
        <v>I</v>
      </c>
    </row>
    <row r="15" spans="2:28" x14ac:dyDescent="0.25">
      <c r="B15" s="11" t="str">
        <f t="shared" si="0"/>
        <v>K</v>
      </c>
      <c r="C15" s="12" t="str" cm="1">
        <f t="array" ref="C15:AB15">TRANSPOSE(MID($C$2,_xlfn.SEQUENCE(26)+ROW(A11)-1,1))</f>
        <v>K</v>
      </c>
      <c r="D15" s="9" t="str">
        <v>L</v>
      </c>
      <c r="E15" s="9" t="str">
        <v>M</v>
      </c>
      <c r="F15" s="9" t="str">
        <v>N</v>
      </c>
      <c r="G15" s="9" t="str">
        <v>O</v>
      </c>
      <c r="H15" s="9" t="str">
        <v>P</v>
      </c>
      <c r="I15" s="9" t="str">
        <v>Q</v>
      </c>
      <c r="J15" s="9" t="str">
        <v>R</v>
      </c>
      <c r="K15" s="9" t="str">
        <v>S</v>
      </c>
      <c r="L15" s="9" t="str">
        <v>T</v>
      </c>
      <c r="M15" s="9" t="str">
        <v>U</v>
      </c>
      <c r="N15" s="9" t="str">
        <v>V</v>
      </c>
      <c r="O15" s="9" t="str">
        <v>W</v>
      </c>
      <c r="P15" s="9" t="str">
        <v>X</v>
      </c>
      <c r="Q15" s="9" t="str">
        <v>Y</v>
      </c>
      <c r="R15" s="9" t="str">
        <v>Z</v>
      </c>
      <c r="S15" s="9" t="str">
        <v>A</v>
      </c>
      <c r="T15" s="9" t="str">
        <v>B</v>
      </c>
      <c r="U15" s="9" t="str">
        <v>C</v>
      </c>
      <c r="V15" s="9" t="str">
        <v>D</v>
      </c>
      <c r="W15" s="9" t="str">
        <v>E</v>
      </c>
      <c r="X15" s="9" t="str">
        <v>F</v>
      </c>
      <c r="Y15" s="9" t="str">
        <v>G</v>
      </c>
      <c r="Z15" s="9" t="str">
        <v>H</v>
      </c>
      <c r="AA15" s="9" t="str">
        <v>I</v>
      </c>
      <c r="AB15" s="9" t="str">
        <v>J</v>
      </c>
    </row>
    <row r="16" spans="2:28" x14ac:dyDescent="0.25">
      <c r="B16" s="11" t="str">
        <f t="shared" si="0"/>
        <v>L</v>
      </c>
      <c r="C16" s="12" t="str" cm="1">
        <f t="array" ref="C16:AB16">TRANSPOSE(MID($C$2,_xlfn.SEQUENCE(26)+ROW(A12)-1,1))</f>
        <v>L</v>
      </c>
      <c r="D16" s="9" t="str">
        <v>M</v>
      </c>
      <c r="E16" s="9" t="str">
        <v>N</v>
      </c>
      <c r="F16" s="9" t="str">
        <v>O</v>
      </c>
      <c r="G16" s="9" t="str">
        <v>P</v>
      </c>
      <c r="H16" s="9" t="str">
        <v>Q</v>
      </c>
      <c r="I16" s="9" t="str">
        <v>R</v>
      </c>
      <c r="J16" s="9" t="str">
        <v>S</v>
      </c>
      <c r="K16" s="9" t="str">
        <v>T</v>
      </c>
      <c r="L16" s="9" t="str">
        <v>U</v>
      </c>
      <c r="M16" s="9" t="str">
        <v>V</v>
      </c>
      <c r="N16" s="9" t="str">
        <v>W</v>
      </c>
      <c r="O16" s="9" t="str">
        <v>X</v>
      </c>
      <c r="P16" s="9" t="str">
        <v>Y</v>
      </c>
      <c r="Q16" s="9" t="str">
        <v>Z</v>
      </c>
      <c r="R16" s="9" t="str">
        <v>A</v>
      </c>
      <c r="S16" s="9" t="str">
        <v>B</v>
      </c>
      <c r="T16" s="9" t="str">
        <v>C</v>
      </c>
      <c r="U16" s="9" t="str">
        <v>D</v>
      </c>
      <c r="V16" s="9" t="str">
        <v>E</v>
      </c>
      <c r="W16" s="9" t="str">
        <v>F</v>
      </c>
      <c r="X16" s="9" t="str">
        <v>G</v>
      </c>
      <c r="Y16" s="9" t="str">
        <v>H</v>
      </c>
      <c r="Z16" s="9" t="str">
        <v>I</v>
      </c>
      <c r="AA16" s="9" t="str">
        <v>J</v>
      </c>
      <c r="AB16" s="9" t="str">
        <v>K</v>
      </c>
    </row>
    <row r="17" spans="2:28" x14ac:dyDescent="0.25">
      <c r="B17" s="11" t="str">
        <f t="shared" si="0"/>
        <v>M</v>
      </c>
      <c r="C17" s="12" t="str" cm="1">
        <f t="array" ref="C17:AB17">TRANSPOSE(MID($C$2,_xlfn.SEQUENCE(26)+ROW(A13)-1,1))</f>
        <v>M</v>
      </c>
      <c r="D17" s="9" t="str">
        <v>N</v>
      </c>
      <c r="E17" s="9" t="str">
        <v>O</v>
      </c>
      <c r="F17" s="9" t="str">
        <v>P</v>
      </c>
      <c r="G17" s="9" t="str">
        <v>Q</v>
      </c>
      <c r="H17" s="9" t="str">
        <v>R</v>
      </c>
      <c r="I17" s="9" t="str">
        <v>S</v>
      </c>
      <c r="J17" s="9" t="str">
        <v>T</v>
      </c>
      <c r="K17" s="9" t="str">
        <v>U</v>
      </c>
      <c r="L17" s="9" t="str">
        <v>V</v>
      </c>
      <c r="M17" s="9" t="str">
        <v>W</v>
      </c>
      <c r="N17" s="9" t="str">
        <v>X</v>
      </c>
      <c r="O17" s="9" t="str">
        <v>Y</v>
      </c>
      <c r="P17" s="9" t="str">
        <v>Z</v>
      </c>
      <c r="Q17" s="9" t="str">
        <v>A</v>
      </c>
      <c r="R17" s="9" t="str">
        <v>B</v>
      </c>
      <c r="S17" s="9" t="str">
        <v>C</v>
      </c>
      <c r="T17" s="9" t="str">
        <v>D</v>
      </c>
      <c r="U17" s="9" t="str">
        <v>E</v>
      </c>
      <c r="V17" s="9" t="str">
        <v>F</v>
      </c>
      <c r="W17" s="9" t="str">
        <v>G</v>
      </c>
      <c r="X17" s="9" t="str">
        <v>H</v>
      </c>
      <c r="Y17" s="9" t="str">
        <v>I</v>
      </c>
      <c r="Z17" s="9" t="str">
        <v>J</v>
      </c>
      <c r="AA17" s="9" t="str">
        <v>K</v>
      </c>
      <c r="AB17" s="9" t="str">
        <v>L</v>
      </c>
    </row>
    <row r="18" spans="2:28" x14ac:dyDescent="0.25">
      <c r="B18" s="11" t="str">
        <f t="shared" si="0"/>
        <v>N</v>
      </c>
      <c r="C18" s="12" t="str" cm="1">
        <f t="array" ref="C18:AB18">TRANSPOSE(MID($C$2,_xlfn.SEQUENCE(26)+ROW(A14)-1,1))</f>
        <v>N</v>
      </c>
      <c r="D18" s="9" t="str">
        <v>O</v>
      </c>
      <c r="E18" s="9" t="str">
        <v>P</v>
      </c>
      <c r="F18" s="9" t="str">
        <v>Q</v>
      </c>
      <c r="G18" s="9" t="str">
        <v>R</v>
      </c>
      <c r="H18" s="9" t="str">
        <v>S</v>
      </c>
      <c r="I18" s="9" t="str">
        <v>T</v>
      </c>
      <c r="J18" s="9" t="str">
        <v>U</v>
      </c>
      <c r="K18" s="9" t="str">
        <v>V</v>
      </c>
      <c r="L18" s="9" t="str">
        <v>W</v>
      </c>
      <c r="M18" s="9" t="str">
        <v>X</v>
      </c>
      <c r="N18" s="9" t="str">
        <v>Y</v>
      </c>
      <c r="O18" s="9" t="str">
        <v>Z</v>
      </c>
      <c r="P18" s="9" t="str">
        <v>A</v>
      </c>
      <c r="Q18" s="9" t="str">
        <v>B</v>
      </c>
      <c r="R18" s="9" t="str">
        <v>C</v>
      </c>
      <c r="S18" s="9" t="str">
        <v>D</v>
      </c>
      <c r="T18" s="9" t="str">
        <v>E</v>
      </c>
      <c r="U18" s="9" t="str">
        <v>F</v>
      </c>
      <c r="V18" s="9" t="str">
        <v>G</v>
      </c>
      <c r="W18" s="9" t="str">
        <v>H</v>
      </c>
      <c r="X18" s="9" t="str">
        <v>I</v>
      </c>
      <c r="Y18" s="9" t="str">
        <v>J</v>
      </c>
      <c r="Z18" s="9" t="str">
        <v>K</v>
      </c>
      <c r="AA18" s="9" t="str">
        <v>L</v>
      </c>
      <c r="AB18" s="9" t="str">
        <v>M</v>
      </c>
    </row>
    <row r="19" spans="2:28" x14ac:dyDescent="0.25">
      <c r="B19" s="11" t="str">
        <f t="shared" si="0"/>
        <v>O</v>
      </c>
      <c r="C19" s="12" t="str" cm="1">
        <f t="array" ref="C19:AB19">TRANSPOSE(MID($C$2,_xlfn.SEQUENCE(26)+ROW(A15)-1,1))</f>
        <v>O</v>
      </c>
      <c r="D19" s="9" t="str">
        <v>P</v>
      </c>
      <c r="E19" s="9" t="str">
        <v>Q</v>
      </c>
      <c r="F19" s="9" t="str">
        <v>R</v>
      </c>
      <c r="G19" s="9" t="str">
        <v>S</v>
      </c>
      <c r="H19" s="9" t="str">
        <v>T</v>
      </c>
      <c r="I19" s="9" t="str">
        <v>U</v>
      </c>
      <c r="J19" s="9" t="str">
        <v>V</v>
      </c>
      <c r="K19" s="9" t="str">
        <v>W</v>
      </c>
      <c r="L19" s="9" t="str">
        <v>X</v>
      </c>
      <c r="M19" s="9" t="str">
        <v>Y</v>
      </c>
      <c r="N19" s="9" t="str">
        <v>Z</v>
      </c>
      <c r="O19" s="9" t="str">
        <v>A</v>
      </c>
      <c r="P19" s="9" t="str">
        <v>B</v>
      </c>
      <c r="Q19" s="9" t="str">
        <v>C</v>
      </c>
      <c r="R19" s="9" t="str">
        <v>D</v>
      </c>
      <c r="S19" s="9" t="str">
        <v>E</v>
      </c>
      <c r="T19" s="9" t="str">
        <v>F</v>
      </c>
      <c r="U19" s="9" t="str">
        <v>G</v>
      </c>
      <c r="V19" s="9" t="str">
        <v>H</v>
      </c>
      <c r="W19" s="9" t="str">
        <v>I</v>
      </c>
      <c r="X19" s="9" t="str">
        <v>J</v>
      </c>
      <c r="Y19" s="9" t="str">
        <v>K</v>
      </c>
      <c r="Z19" s="9" t="str">
        <v>L</v>
      </c>
      <c r="AA19" s="9" t="str">
        <v>M</v>
      </c>
      <c r="AB19" s="9" t="str">
        <v>N</v>
      </c>
    </row>
    <row r="20" spans="2:28" x14ac:dyDescent="0.25">
      <c r="B20" s="11" t="str">
        <f t="shared" si="0"/>
        <v>P</v>
      </c>
      <c r="C20" s="12" t="str" cm="1">
        <f t="array" ref="C20:AB20">TRANSPOSE(MID($C$2,_xlfn.SEQUENCE(26)+ROW(A16)-1,1))</f>
        <v>P</v>
      </c>
      <c r="D20" s="9" t="str">
        <v>Q</v>
      </c>
      <c r="E20" s="9" t="str">
        <v>R</v>
      </c>
      <c r="F20" s="9" t="str">
        <v>S</v>
      </c>
      <c r="G20" s="9" t="str">
        <v>T</v>
      </c>
      <c r="H20" s="9" t="str">
        <v>U</v>
      </c>
      <c r="I20" s="9" t="str">
        <v>V</v>
      </c>
      <c r="J20" s="9" t="str">
        <v>W</v>
      </c>
      <c r="K20" s="9" t="str">
        <v>X</v>
      </c>
      <c r="L20" s="9" t="str">
        <v>Y</v>
      </c>
      <c r="M20" s="9" t="str">
        <v>Z</v>
      </c>
      <c r="N20" s="9" t="str">
        <v>A</v>
      </c>
      <c r="O20" s="9" t="str">
        <v>B</v>
      </c>
      <c r="P20" s="9" t="str">
        <v>C</v>
      </c>
      <c r="Q20" s="9" t="str">
        <v>D</v>
      </c>
      <c r="R20" s="9" t="str">
        <v>E</v>
      </c>
      <c r="S20" s="9" t="str">
        <v>F</v>
      </c>
      <c r="T20" s="9" t="str">
        <v>G</v>
      </c>
      <c r="U20" s="9" t="str">
        <v>H</v>
      </c>
      <c r="V20" s="9" t="str">
        <v>I</v>
      </c>
      <c r="W20" s="9" t="str">
        <v>J</v>
      </c>
      <c r="X20" s="9" t="str">
        <v>K</v>
      </c>
      <c r="Y20" s="9" t="str">
        <v>L</v>
      </c>
      <c r="Z20" s="9" t="str">
        <v>M</v>
      </c>
      <c r="AA20" s="9" t="str">
        <v>N</v>
      </c>
      <c r="AB20" s="9" t="str">
        <v>O</v>
      </c>
    </row>
    <row r="21" spans="2:28" x14ac:dyDescent="0.25">
      <c r="B21" s="11" t="str">
        <f t="shared" si="0"/>
        <v>Q</v>
      </c>
      <c r="C21" s="12" t="str" cm="1">
        <f t="array" ref="C21:AB21">TRANSPOSE(MID($C$2,_xlfn.SEQUENCE(26)+ROW(A17)-1,1))</f>
        <v>Q</v>
      </c>
      <c r="D21" s="9" t="str">
        <v>R</v>
      </c>
      <c r="E21" s="9" t="str">
        <v>S</v>
      </c>
      <c r="F21" s="9" t="str">
        <v>T</v>
      </c>
      <c r="G21" s="9" t="str">
        <v>U</v>
      </c>
      <c r="H21" s="9" t="str">
        <v>V</v>
      </c>
      <c r="I21" s="9" t="str">
        <v>W</v>
      </c>
      <c r="J21" s="9" t="str">
        <v>X</v>
      </c>
      <c r="K21" s="9" t="str">
        <v>Y</v>
      </c>
      <c r="L21" s="9" t="str">
        <v>Z</v>
      </c>
      <c r="M21" s="9" t="str">
        <v>A</v>
      </c>
      <c r="N21" s="9" t="str">
        <v>B</v>
      </c>
      <c r="O21" s="9" t="str">
        <v>C</v>
      </c>
      <c r="P21" s="9" t="str">
        <v>D</v>
      </c>
      <c r="Q21" s="9" t="str">
        <v>E</v>
      </c>
      <c r="R21" s="9" t="str">
        <v>F</v>
      </c>
      <c r="S21" s="9" t="str">
        <v>G</v>
      </c>
      <c r="T21" s="9" t="str">
        <v>H</v>
      </c>
      <c r="U21" s="9" t="str">
        <v>I</v>
      </c>
      <c r="V21" s="9" t="str">
        <v>J</v>
      </c>
      <c r="W21" s="9" t="str">
        <v>K</v>
      </c>
      <c r="X21" s="9" t="str">
        <v>L</v>
      </c>
      <c r="Y21" s="9" t="str">
        <v>M</v>
      </c>
      <c r="Z21" s="9" t="str">
        <v>N</v>
      </c>
      <c r="AA21" s="9" t="str">
        <v>O</v>
      </c>
      <c r="AB21" s="9" t="str">
        <v>P</v>
      </c>
    </row>
    <row r="22" spans="2:28" x14ac:dyDescent="0.25">
      <c r="B22" s="11" t="str">
        <f t="shared" si="0"/>
        <v>R</v>
      </c>
      <c r="C22" s="12" t="str" cm="1">
        <f t="array" ref="C22:AB22">TRANSPOSE(MID($C$2,_xlfn.SEQUENCE(26)+ROW(A18)-1,1))</f>
        <v>R</v>
      </c>
      <c r="D22" s="9" t="str">
        <v>S</v>
      </c>
      <c r="E22" s="9" t="str">
        <v>T</v>
      </c>
      <c r="F22" s="9" t="str">
        <v>U</v>
      </c>
      <c r="G22" s="9" t="str">
        <v>V</v>
      </c>
      <c r="H22" s="9" t="str">
        <v>W</v>
      </c>
      <c r="I22" s="9" t="str">
        <v>X</v>
      </c>
      <c r="J22" s="9" t="str">
        <v>Y</v>
      </c>
      <c r="K22" s="9" t="str">
        <v>Z</v>
      </c>
      <c r="L22" s="9" t="str">
        <v>A</v>
      </c>
      <c r="M22" s="9" t="str">
        <v>B</v>
      </c>
      <c r="N22" s="9" t="str">
        <v>C</v>
      </c>
      <c r="O22" s="9" t="str">
        <v>D</v>
      </c>
      <c r="P22" s="9" t="str">
        <v>E</v>
      </c>
      <c r="Q22" s="9" t="str">
        <v>F</v>
      </c>
      <c r="R22" s="9" t="str">
        <v>G</v>
      </c>
      <c r="S22" s="9" t="str">
        <v>H</v>
      </c>
      <c r="T22" s="9" t="str">
        <v>I</v>
      </c>
      <c r="U22" s="9" t="str">
        <v>J</v>
      </c>
      <c r="V22" s="9" t="str">
        <v>K</v>
      </c>
      <c r="W22" s="9" t="str">
        <v>L</v>
      </c>
      <c r="X22" s="9" t="str">
        <v>M</v>
      </c>
      <c r="Y22" s="9" t="str">
        <v>N</v>
      </c>
      <c r="Z22" s="9" t="str">
        <v>O</v>
      </c>
      <c r="AA22" s="9" t="str">
        <v>P</v>
      </c>
      <c r="AB22" s="9" t="str">
        <v>Q</v>
      </c>
    </row>
    <row r="23" spans="2:28" x14ac:dyDescent="0.25">
      <c r="B23" s="11" t="str">
        <f t="shared" si="0"/>
        <v>S</v>
      </c>
      <c r="C23" s="12" t="str" cm="1">
        <f t="array" ref="C23:AB23">TRANSPOSE(MID($C$2,_xlfn.SEQUENCE(26)+ROW(A19)-1,1))</f>
        <v>S</v>
      </c>
      <c r="D23" s="9" t="str">
        <v>T</v>
      </c>
      <c r="E23" s="9" t="str">
        <v>U</v>
      </c>
      <c r="F23" s="9" t="str">
        <v>V</v>
      </c>
      <c r="G23" s="9" t="str">
        <v>W</v>
      </c>
      <c r="H23" s="9" t="str">
        <v>X</v>
      </c>
      <c r="I23" s="9" t="str">
        <v>Y</v>
      </c>
      <c r="J23" s="9" t="str">
        <v>Z</v>
      </c>
      <c r="K23" s="9" t="str">
        <v>A</v>
      </c>
      <c r="L23" s="9" t="str">
        <v>B</v>
      </c>
      <c r="M23" s="9" t="str">
        <v>C</v>
      </c>
      <c r="N23" s="9" t="str">
        <v>D</v>
      </c>
      <c r="O23" s="9" t="str">
        <v>E</v>
      </c>
      <c r="P23" s="9" t="str">
        <v>F</v>
      </c>
      <c r="Q23" s="9" t="str">
        <v>G</v>
      </c>
      <c r="R23" s="9" t="str">
        <v>H</v>
      </c>
      <c r="S23" s="9" t="str">
        <v>I</v>
      </c>
      <c r="T23" s="9" t="str">
        <v>J</v>
      </c>
      <c r="U23" s="9" t="str">
        <v>K</v>
      </c>
      <c r="V23" s="9" t="str">
        <v>L</v>
      </c>
      <c r="W23" s="9" t="str">
        <v>M</v>
      </c>
      <c r="X23" s="9" t="str">
        <v>N</v>
      </c>
      <c r="Y23" s="9" t="str">
        <v>O</v>
      </c>
      <c r="Z23" s="9" t="str">
        <v>P</v>
      </c>
      <c r="AA23" s="9" t="str">
        <v>Q</v>
      </c>
      <c r="AB23" s="9" t="str">
        <v>R</v>
      </c>
    </row>
    <row r="24" spans="2:28" x14ac:dyDescent="0.25">
      <c r="B24" s="11" t="str">
        <f t="shared" si="0"/>
        <v>T</v>
      </c>
      <c r="C24" s="12" t="str" cm="1">
        <f t="array" ref="C24:AB24">TRANSPOSE(MID($C$2,_xlfn.SEQUENCE(26)+ROW(A20)-1,1))</f>
        <v>T</v>
      </c>
      <c r="D24" s="9" t="str">
        <v>U</v>
      </c>
      <c r="E24" s="9" t="str">
        <v>V</v>
      </c>
      <c r="F24" s="9" t="str">
        <v>W</v>
      </c>
      <c r="G24" s="9" t="str">
        <v>X</v>
      </c>
      <c r="H24" s="9" t="str">
        <v>Y</v>
      </c>
      <c r="I24" s="9" t="str">
        <v>Z</v>
      </c>
      <c r="J24" s="9" t="str">
        <v>A</v>
      </c>
      <c r="K24" s="9" t="str">
        <v>B</v>
      </c>
      <c r="L24" s="9" t="str">
        <v>C</v>
      </c>
      <c r="M24" s="9" t="str">
        <v>D</v>
      </c>
      <c r="N24" s="9" t="str">
        <v>E</v>
      </c>
      <c r="O24" s="9" t="str">
        <v>F</v>
      </c>
      <c r="P24" s="9" t="str">
        <v>G</v>
      </c>
      <c r="Q24" s="9" t="str">
        <v>H</v>
      </c>
      <c r="R24" s="9" t="str">
        <v>I</v>
      </c>
      <c r="S24" s="9" t="str">
        <v>J</v>
      </c>
      <c r="T24" s="9" t="str">
        <v>K</v>
      </c>
      <c r="U24" s="9" t="str">
        <v>L</v>
      </c>
      <c r="V24" s="9" t="str">
        <v>M</v>
      </c>
      <c r="W24" s="9" t="str">
        <v>N</v>
      </c>
      <c r="X24" s="9" t="str">
        <v>O</v>
      </c>
      <c r="Y24" s="9" t="str">
        <v>P</v>
      </c>
      <c r="Z24" s="9" t="str">
        <v>Q</v>
      </c>
      <c r="AA24" s="9" t="str">
        <v>R</v>
      </c>
      <c r="AB24" s="9" t="str">
        <v>S</v>
      </c>
    </row>
    <row r="25" spans="2:28" x14ac:dyDescent="0.25">
      <c r="B25" s="11" t="str">
        <f t="shared" si="0"/>
        <v>U</v>
      </c>
      <c r="C25" s="12" t="str" cm="1">
        <f t="array" ref="C25:AB25">TRANSPOSE(MID($C$2,_xlfn.SEQUENCE(26)+ROW(A21)-1,1))</f>
        <v>U</v>
      </c>
      <c r="D25" s="9" t="str">
        <v>V</v>
      </c>
      <c r="E25" s="9" t="str">
        <v>W</v>
      </c>
      <c r="F25" s="9" t="str">
        <v>X</v>
      </c>
      <c r="G25" s="9" t="str">
        <v>Y</v>
      </c>
      <c r="H25" s="9" t="str">
        <v>Z</v>
      </c>
      <c r="I25" s="9" t="str">
        <v>A</v>
      </c>
      <c r="J25" s="9" t="str">
        <v>B</v>
      </c>
      <c r="K25" s="9" t="str">
        <v>C</v>
      </c>
      <c r="L25" s="9" t="str">
        <v>D</v>
      </c>
      <c r="M25" s="9" t="str">
        <v>E</v>
      </c>
      <c r="N25" s="9" t="str">
        <v>F</v>
      </c>
      <c r="O25" s="9" t="str">
        <v>G</v>
      </c>
      <c r="P25" s="9" t="str">
        <v>H</v>
      </c>
      <c r="Q25" s="9" t="str">
        <v>I</v>
      </c>
      <c r="R25" s="9" t="str">
        <v>J</v>
      </c>
      <c r="S25" s="9" t="str">
        <v>K</v>
      </c>
      <c r="T25" s="9" t="str">
        <v>L</v>
      </c>
      <c r="U25" s="9" t="str">
        <v>M</v>
      </c>
      <c r="V25" s="9" t="str">
        <v>N</v>
      </c>
      <c r="W25" s="9" t="str">
        <v>O</v>
      </c>
      <c r="X25" s="9" t="str">
        <v>P</v>
      </c>
      <c r="Y25" s="9" t="str">
        <v>Q</v>
      </c>
      <c r="Z25" s="9" t="str">
        <v>R</v>
      </c>
      <c r="AA25" s="9" t="str">
        <v>S</v>
      </c>
      <c r="AB25" s="9" t="str">
        <v>T</v>
      </c>
    </row>
    <row r="26" spans="2:28" x14ac:dyDescent="0.25">
      <c r="B26" s="11" t="str">
        <f t="shared" si="0"/>
        <v>V</v>
      </c>
      <c r="C26" s="12" t="str" cm="1">
        <f t="array" ref="C26:AB26">TRANSPOSE(MID($C$2,_xlfn.SEQUENCE(26)+ROW(A22)-1,1))</f>
        <v>V</v>
      </c>
      <c r="D26" s="9" t="str">
        <v>W</v>
      </c>
      <c r="E26" s="9" t="str">
        <v>X</v>
      </c>
      <c r="F26" s="9" t="str">
        <v>Y</v>
      </c>
      <c r="G26" s="9" t="str">
        <v>Z</v>
      </c>
      <c r="H26" s="9" t="str">
        <v>A</v>
      </c>
      <c r="I26" s="9" t="str">
        <v>B</v>
      </c>
      <c r="J26" s="9" t="str">
        <v>C</v>
      </c>
      <c r="K26" s="9" t="str">
        <v>D</v>
      </c>
      <c r="L26" s="9" t="str">
        <v>E</v>
      </c>
      <c r="M26" s="9" t="str">
        <v>F</v>
      </c>
      <c r="N26" s="9" t="str">
        <v>G</v>
      </c>
      <c r="O26" s="9" t="str">
        <v>H</v>
      </c>
      <c r="P26" s="9" t="str">
        <v>I</v>
      </c>
      <c r="Q26" s="9" t="str">
        <v>J</v>
      </c>
      <c r="R26" s="9" t="str">
        <v>K</v>
      </c>
      <c r="S26" s="9" t="str">
        <v>L</v>
      </c>
      <c r="T26" s="9" t="str">
        <v>M</v>
      </c>
      <c r="U26" s="9" t="str">
        <v>N</v>
      </c>
      <c r="V26" s="9" t="str">
        <v>O</v>
      </c>
      <c r="W26" s="9" t="str">
        <v>P</v>
      </c>
      <c r="X26" s="9" t="str">
        <v>Q</v>
      </c>
      <c r="Y26" s="9" t="str">
        <v>R</v>
      </c>
      <c r="Z26" s="9" t="str">
        <v>S</v>
      </c>
      <c r="AA26" s="9" t="str">
        <v>T</v>
      </c>
      <c r="AB26" s="9" t="str">
        <v>U</v>
      </c>
    </row>
    <row r="27" spans="2:28" x14ac:dyDescent="0.25">
      <c r="B27" s="11" t="str">
        <f t="shared" si="0"/>
        <v>W</v>
      </c>
      <c r="C27" s="12" t="str" cm="1">
        <f t="array" ref="C27:AB27">TRANSPOSE(MID($C$2,_xlfn.SEQUENCE(26)+ROW(A23)-1,1))</f>
        <v>W</v>
      </c>
      <c r="D27" s="9" t="str">
        <v>X</v>
      </c>
      <c r="E27" s="9" t="str">
        <v>Y</v>
      </c>
      <c r="F27" s="9" t="str">
        <v>Z</v>
      </c>
      <c r="G27" s="9" t="str">
        <v>A</v>
      </c>
      <c r="H27" s="9" t="str">
        <v>B</v>
      </c>
      <c r="I27" s="9" t="str">
        <v>C</v>
      </c>
      <c r="J27" s="9" t="str">
        <v>D</v>
      </c>
      <c r="K27" s="9" t="str">
        <v>E</v>
      </c>
      <c r="L27" s="9" t="str">
        <v>F</v>
      </c>
      <c r="M27" s="9" t="str">
        <v>G</v>
      </c>
      <c r="N27" s="9" t="str">
        <v>H</v>
      </c>
      <c r="O27" s="9" t="str">
        <v>I</v>
      </c>
      <c r="P27" s="9" t="str">
        <v>J</v>
      </c>
      <c r="Q27" s="9" t="str">
        <v>K</v>
      </c>
      <c r="R27" s="9" t="str">
        <v>L</v>
      </c>
      <c r="S27" s="9" t="str">
        <v>M</v>
      </c>
      <c r="T27" s="9" t="str">
        <v>N</v>
      </c>
      <c r="U27" s="9" t="str">
        <v>O</v>
      </c>
      <c r="V27" s="9" t="str">
        <v>P</v>
      </c>
      <c r="W27" s="9" t="str">
        <v>Q</v>
      </c>
      <c r="X27" s="9" t="str">
        <v>R</v>
      </c>
      <c r="Y27" s="9" t="str">
        <v>S</v>
      </c>
      <c r="Z27" s="9" t="str">
        <v>T</v>
      </c>
      <c r="AA27" s="9" t="str">
        <v>U</v>
      </c>
      <c r="AB27" s="9" t="str">
        <v>V</v>
      </c>
    </row>
    <row r="28" spans="2:28" x14ac:dyDescent="0.25">
      <c r="B28" s="11" t="str">
        <f t="shared" si="0"/>
        <v>X</v>
      </c>
      <c r="C28" s="12" t="str" cm="1">
        <f t="array" ref="C28:AB28">TRANSPOSE(MID($C$2,_xlfn.SEQUENCE(26)+ROW(A24)-1,1))</f>
        <v>X</v>
      </c>
      <c r="D28" s="9" t="str">
        <v>Y</v>
      </c>
      <c r="E28" s="9" t="str">
        <v>Z</v>
      </c>
      <c r="F28" s="9" t="str">
        <v>A</v>
      </c>
      <c r="G28" s="9" t="str">
        <v>B</v>
      </c>
      <c r="H28" s="9" t="str">
        <v>C</v>
      </c>
      <c r="I28" s="9" t="str">
        <v>D</v>
      </c>
      <c r="J28" s="9" t="str">
        <v>E</v>
      </c>
      <c r="K28" s="9" t="str">
        <v>F</v>
      </c>
      <c r="L28" s="9" t="str">
        <v>G</v>
      </c>
      <c r="M28" s="9" t="str">
        <v>H</v>
      </c>
      <c r="N28" s="9" t="str">
        <v>I</v>
      </c>
      <c r="O28" s="9" t="str">
        <v>J</v>
      </c>
      <c r="P28" s="9" t="str">
        <v>K</v>
      </c>
      <c r="Q28" s="9" t="str">
        <v>L</v>
      </c>
      <c r="R28" s="9" t="str">
        <v>M</v>
      </c>
      <c r="S28" s="9" t="str">
        <v>N</v>
      </c>
      <c r="T28" s="9" t="str">
        <v>O</v>
      </c>
      <c r="U28" s="9" t="str">
        <v>P</v>
      </c>
      <c r="V28" s="9" t="str">
        <v>Q</v>
      </c>
      <c r="W28" s="9" t="str">
        <v>R</v>
      </c>
      <c r="X28" s="9" t="str">
        <v>S</v>
      </c>
      <c r="Y28" s="9" t="str">
        <v>T</v>
      </c>
      <c r="Z28" s="9" t="str">
        <v>U</v>
      </c>
      <c r="AA28" s="9" t="str">
        <v>V</v>
      </c>
      <c r="AB28" s="9" t="str">
        <v>W</v>
      </c>
    </row>
    <row r="29" spans="2:28" x14ac:dyDescent="0.25">
      <c r="B29" s="11" t="str">
        <f t="shared" si="0"/>
        <v>Y</v>
      </c>
      <c r="C29" s="12" t="str" cm="1">
        <f t="array" ref="C29:AB29">TRANSPOSE(MID($C$2,_xlfn.SEQUENCE(26)+ROW(A25)-1,1))</f>
        <v>Y</v>
      </c>
      <c r="D29" s="9" t="str">
        <v>Z</v>
      </c>
      <c r="E29" s="9" t="str">
        <v>A</v>
      </c>
      <c r="F29" s="9" t="str">
        <v>B</v>
      </c>
      <c r="G29" s="9" t="str">
        <v>C</v>
      </c>
      <c r="H29" s="9" t="str">
        <v>D</v>
      </c>
      <c r="I29" s="9" t="str">
        <v>E</v>
      </c>
      <c r="J29" s="9" t="str">
        <v>F</v>
      </c>
      <c r="K29" s="9" t="str">
        <v>G</v>
      </c>
      <c r="L29" s="9" t="str">
        <v>H</v>
      </c>
      <c r="M29" s="9" t="str">
        <v>I</v>
      </c>
      <c r="N29" s="9" t="str">
        <v>J</v>
      </c>
      <c r="O29" s="9" t="str">
        <v>K</v>
      </c>
      <c r="P29" s="9" t="str">
        <v>L</v>
      </c>
      <c r="Q29" s="9" t="str">
        <v>M</v>
      </c>
      <c r="R29" s="9" t="str">
        <v>N</v>
      </c>
      <c r="S29" s="9" t="str">
        <v>O</v>
      </c>
      <c r="T29" s="9" t="str">
        <v>P</v>
      </c>
      <c r="U29" s="9" t="str">
        <v>Q</v>
      </c>
      <c r="V29" s="9" t="str">
        <v>R</v>
      </c>
      <c r="W29" s="9" t="str">
        <v>S</v>
      </c>
      <c r="X29" s="9" t="str">
        <v>T</v>
      </c>
      <c r="Y29" s="9" t="str">
        <v>U</v>
      </c>
      <c r="Z29" s="9" t="str">
        <v>V</v>
      </c>
      <c r="AA29" s="9" t="str">
        <v>W</v>
      </c>
      <c r="AB29" s="9" t="str">
        <v>X</v>
      </c>
    </row>
    <row r="30" spans="2:28" x14ac:dyDescent="0.25">
      <c r="B30" s="11" t="str">
        <f t="shared" si="0"/>
        <v>Z</v>
      </c>
      <c r="C30" s="12" t="str" cm="1">
        <f t="array" ref="C30:AB30">TRANSPOSE(MID($C$2,_xlfn.SEQUENCE(26)+ROW(A26)-1,1))</f>
        <v>Z</v>
      </c>
      <c r="D30" s="9" t="str">
        <v>A</v>
      </c>
      <c r="E30" s="9" t="str">
        <v>B</v>
      </c>
      <c r="F30" s="9" t="str">
        <v>C</v>
      </c>
      <c r="G30" s="9" t="str">
        <v>D</v>
      </c>
      <c r="H30" s="9" t="str">
        <v>E</v>
      </c>
      <c r="I30" s="9" t="str">
        <v>F</v>
      </c>
      <c r="J30" s="9" t="str">
        <v>G</v>
      </c>
      <c r="K30" s="9" t="str">
        <v>H</v>
      </c>
      <c r="L30" s="9" t="str">
        <v>I</v>
      </c>
      <c r="M30" s="9" t="str">
        <v>J</v>
      </c>
      <c r="N30" s="9" t="str">
        <v>K</v>
      </c>
      <c r="O30" s="9" t="str">
        <v>L</v>
      </c>
      <c r="P30" s="9" t="str">
        <v>M</v>
      </c>
      <c r="Q30" s="9" t="str">
        <v>N</v>
      </c>
      <c r="R30" s="9" t="str">
        <v>O</v>
      </c>
      <c r="S30" s="9" t="str">
        <v>P</v>
      </c>
      <c r="T30" s="9" t="str">
        <v>Q</v>
      </c>
      <c r="U30" s="9" t="str">
        <v>R</v>
      </c>
      <c r="V30" s="9" t="str">
        <v>S</v>
      </c>
      <c r="W30" s="9" t="str">
        <v>T</v>
      </c>
      <c r="X30" s="9" t="str">
        <v>U</v>
      </c>
      <c r="Y30" s="9" t="str">
        <v>V</v>
      </c>
      <c r="Z30" s="9" t="str">
        <v>W</v>
      </c>
      <c r="AA30" s="9" t="str">
        <v>X</v>
      </c>
      <c r="AB30" s="9" t="str">
        <v>Y</v>
      </c>
    </row>
  </sheetData>
  <printOptions headings="1"/>
  <pageMargins left="0.7" right="0.7" top="0.75" bottom="0.75" header="0.3" footer="0.3"/>
  <pageSetup paperSize="9" orientation="portrait" cellComments="atEnd"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078C8-3A8F-477D-AB28-FAC06780C63F}">
  <sheetPr codeName="Sheet16"/>
  <dimension ref="B2:CC150"/>
  <sheetViews>
    <sheetView showGridLines="0" zoomScale="140" zoomScaleNormal="140" workbookViewId="0">
      <selection activeCell="C4" sqref="C4"/>
    </sheetView>
  </sheetViews>
  <sheetFormatPr defaultRowHeight="15" x14ac:dyDescent="0.25"/>
  <cols>
    <col min="1" max="1" width="3.140625" customWidth="1"/>
    <col min="2" max="2" width="20.42578125" bestFit="1" customWidth="1"/>
    <col min="3" max="3" width="21.42578125" bestFit="1" customWidth="1"/>
    <col min="4" max="4" width="7.28515625" customWidth="1"/>
    <col min="6" max="6" width="19" bestFit="1" customWidth="1"/>
    <col min="7" max="14" width="3.42578125" customWidth="1"/>
    <col min="15" max="23" width="3.42578125" style="2" customWidth="1"/>
    <col min="24" max="81" width="3" style="2" bestFit="1" customWidth="1"/>
  </cols>
  <sheetData>
    <row r="2" spans="2:81" x14ac:dyDescent="0.25">
      <c r="B2" s="24" t="s">
        <v>8</v>
      </c>
      <c r="C2" s="5" t="s">
        <v>109</v>
      </c>
    </row>
    <row r="3" spans="2:81" x14ac:dyDescent="0.25">
      <c r="B3" s="24" t="s">
        <v>7</v>
      </c>
      <c r="C3" s="5" t="s">
        <v>180</v>
      </c>
    </row>
    <row r="4" spans="2:81" x14ac:dyDescent="0.25">
      <c r="B4" s="24" t="s">
        <v>6</v>
      </c>
      <c r="C4" s="5" t="str" cm="1">
        <f t="array" ref="C4">_xlfn.TEXTJOIN(,1,MID($B$10,MOD(FIND(MID(C2,_xlfn.SEQUENCE(,LEN(C2)),1),$B$10)-1+FIND(MID(C3,MOD(_xlfn.SEQUENCE(,LEN(C2))-1,LEN(C3))+1,1),$B$10),LEN(B10)),1))</f>
        <v>NMSKNUMOYTKAGRE</v>
      </c>
      <c r="O4" s="2" t="str" cm="1">
        <f t="array" ref="O4:AN4">MID(B10,_xlfn.SEQUENCE(,LEN(B10)),1)</f>
        <v>A</v>
      </c>
      <c r="P4" s="2" t="str">
        <v>B</v>
      </c>
      <c r="Q4" s="2" t="str">
        <v>C</v>
      </c>
      <c r="R4" s="2" t="str">
        <v>D</v>
      </c>
      <c r="S4" s="2" t="str">
        <v>E</v>
      </c>
      <c r="T4" s="2" t="str">
        <v>F</v>
      </c>
      <c r="U4" s="2" t="str">
        <v>G</v>
      </c>
      <c r="V4" s="2" t="str">
        <v>H</v>
      </c>
      <c r="W4" s="2" t="str">
        <v>I</v>
      </c>
      <c r="X4" s="2" t="str">
        <v>J</v>
      </c>
      <c r="Y4" s="2" t="str">
        <v>K</v>
      </c>
      <c r="Z4" s="2" t="str">
        <v>L</v>
      </c>
      <c r="AA4" s="2" t="str">
        <v>M</v>
      </c>
      <c r="AB4" s="2" t="str">
        <v>N</v>
      </c>
      <c r="AC4" s="2" t="str">
        <v>O</v>
      </c>
      <c r="AD4" s="2" t="str">
        <v>P</v>
      </c>
      <c r="AE4" s="2" t="str">
        <v>Q</v>
      </c>
      <c r="AF4" s="2" t="str">
        <v>R</v>
      </c>
      <c r="AG4" s="2" t="str">
        <v>S</v>
      </c>
      <c r="AH4" s="2" t="str">
        <v>T</v>
      </c>
      <c r="AI4" s="2" t="str">
        <v>U</v>
      </c>
      <c r="AJ4" s="2" t="str">
        <v>V</v>
      </c>
      <c r="AK4" s="2" t="str">
        <v>W</v>
      </c>
      <c r="AL4" s="2" t="str">
        <v>X</v>
      </c>
      <c r="AM4" s="2" t="str">
        <v>Y</v>
      </c>
      <c r="AN4" s="2" t="str">
        <v>Z</v>
      </c>
    </row>
    <row r="5" spans="2:81" x14ac:dyDescent="0.25">
      <c r="O5" s="2">
        <v>0</v>
      </c>
      <c r="P5" s="2">
        <v>1</v>
      </c>
      <c r="Q5" s="2">
        <v>2</v>
      </c>
      <c r="R5" s="2">
        <v>3</v>
      </c>
      <c r="S5" s="2">
        <v>4</v>
      </c>
      <c r="T5" s="2">
        <v>5</v>
      </c>
      <c r="U5" s="2">
        <v>6</v>
      </c>
      <c r="V5" s="2">
        <v>7</v>
      </c>
      <c r="W5" s="2">
        <v>8</v>
      </c>
      <c r="X5" s="2">
        <v>9</v>
      </c>
      <c r="Y5" s="2">
        <v>10</v>
      </c>
      <c r="Z5" s="2">
        <v>11</v>
      </c>
      <c r="AA5" s="2">
        <v>12</v>
      </c>
      <c r="AB5" s="2">
        <v>13</v>
      </c>
      <c r="AC5" s="2">
        <v>14</v>
      </c>
      <c r="AD5" s="2">
        <v>15</v>
      </c>
      <c r="AE5" s="2">
        <v>16</v>
      </c>
      <c r="AF5" s="2">
        <v>17</v>
      </c>
      <c r="AG5" s="2">
        <v>18</v>
      </c>
      <c r="AH5" s="2">
        <v>19</v>
      </c>
      <c r="AI5" s="2">
        <v>20</v>
      </c>
      <c r="AJ5" s="2">
        <v>21</v>
      </c>
      <c r="AK5" s="2">
        <v>22</v>
      </c>
      <c r="AL5" s="2">
        <v>23</v>
      </c>
      <c r="AM5" s="2">
        <v>24</v>
      </c>
      <c r="AN5" s="2">
        <v>25</v>
      </c>
      <c r="AO5" s="2">
        <v>26</v>
      </c>
      <c r="AP5" s="2">
        <v>27</v>
      </c>
      <c r="AQ5" s="2">
        <v>28</v>
      </c>
      <c r="AR5" s="2">
        <v>29</v>
      </c>
      <c r="AS5" s="2">
        <v>30</v>
      </c>
      <c r="AT5" s="2">
        <v>31</v>
      </c>
      <c r="AU5" s="2">
        <v>32</v>
      </c>
      <c r="AV5" s="2">
        <v>33</v>
      </c>
      <c r="AW5" s="2">
        <v>34</v>
      </c>
      <c r="AX5" s="2">
        <v>35</v>
      </c>
      <c r="AY5" s="2">
        <v>36</v>
      </c>
      <c r="AZ5" s="2">
        <v>37</v>
      </c>
      <c r="BA5" s="2">
        <v>38</v>
      </c>
      <c r="BB5" s="2">
        <v>39</v>
      </c>
      <c r="BC5" s="2">
        <v>40</v>
      </c>
      <c r="BD5" s="2">
        <v>41</v>
      </c>
      <c r="BE5" s="2">
        <v>42</v>
      </c>
      <c r="BF5" s="2">
        <v>43</v>
      </c>
      <c r="BG5" s="2">
        <v>44</v>
      </c>
      <c r="BH5" s="2">
        <v>45</v>
      </c>
      <c r="BI5" s="2">
        <v>46</v>
      </c>
      <c r="BJ5" s="2">
        <v>47</v>
      </c>
      <c r="BK5" s="2">
        <v>48</v>
      </c>
      <c r="BL5" s="2">
        <v>49</v>
      </c>
      <c r="BM5" s="2">
        <v>50</v>
      </c>
      <c r="BN5" s="2">
        <v>51</v>
      </c>
      <c r="BO5" s="2">
        <v>52</v>
      </c>
      <c r="BP5" s="2">
        <v>53</v>
      </c>
      <c r="BQ5" s="2">
        <v>54</v>
      </c>
      <c r="BR5" s="2">
        <v>55</v>
      </c>
      <c r="BS5" s="2">
        <v>56</v>
      </c>
      <c r="BT5" s="2">
        <v>57</v>
      </c>
      <c r="BU5" s="2">
        <v>58</v>
      </c>
      <c r="BV5" s="2">
        <v>59</v>
      </c>
      <c r="BW5" s="2">
        <v>60</v>
      </c>
      <c r="BX5" s="2">
        <v>61</v>
      </c>
      <c r="BY5" s="2">
        <v>62</v>
      </c>
      <c r="BZ5" s="2">
        <v>63</v>
      </c>
      <c r="CA5" s="2">
        <v>64</v>
      </c>
      <c r="CB5" s="2">
        <v>65</v>
      </c>
      <c r="CC5" s="2">
        <v>66</v>
      </c>
    </row>
    <row r="6" spans="2:81" x14ac:dyDescent="0.25">
      <c r="B6" s="25" t="s">
        <v>10</v>
      </c>
      <c r="C6" s="5" t="str">
        <f>C4</f>
        <v>NMSKNUMOYTKAGRE</v>
      </c>
    </row>
    <row r="7" spans="2:81" x14ac:dyDescent="0.25">
      <c r="B7" s="25" t="s">
        <v>7</v>
      </c>
      <c r="C7" s="5" t="s">
        <v>180</v>
      </c>
    </row>
    <row r="8" spans="2:81" x14ac:dyDescent="0.25">
      <c r="B8" s="25" t="s">
        <v>9</v>
      </c>
      <c r="C8" s="5" t="str" cm="1">
        <f t="array" ref="C8">_xlfn.TEXTJOIN(,1,MID(B10,MOD(FIND(MID(C6, _xlfn.SEQUENCE(LEN(C6)), 1), B10)-FIND(MID(C7, MOD(_xlfn.SEQUENCE(LEN(C6))-1, LEN(C7))+1, 1), B10),LEN(B10))+1,1))</f>
        <v>DEFENDTHECASTLE</v>
      </c>
    </row>
    <row r="10" spans="2:81" x14ac:dyDescent="0.25">
      <c r="B10" s="29" t="s">
        <v>21</v>
      </c>
    </row>
    <row r="11" spans="2:81" x14ac:dyDescent="0.25">
      <c r="I11" s="2" t="str" cm="1">
        <f t="array" ref="I11:I25">MID(C2,_xlfn.SEQUENCE(LEN(C2)),1)</f>
        <v>D</v>
      </c>
      <c r="J11" s="2" cm="1">
        <f t="array" ref="J11:J25">SEARCH(MID(C2,_xlfn.SEQUENCE(LEN(C2)),1),B10)</f>
        <v>4</v>
      </c>
      <c r="K11" s="2" t="str" cm="1">
        <f t="array" ref="K11:K25">MID(C3,MOD(_xlfn.SEQUENCE(LEN(C2))-1,LEN(C3))+1,1)</f>
        <v>K</v>
      </c>
      <c r="L11" s="2" cm="1">
        <f t="array" ref="L11:L25">SEARCH(MID(C3,MOD(_xlfn.SEQUENCE(LEN(C2))-1,LEN(C3))+1,1),B10)</f>
        <v>11</v>
      </c>
      <c r="M11" s="2" cm="1">
        <f t="array" ref="M11:M25">SEARCH(MID(C2,_xlfn.SEQUENCE(LEN(C2)),1),B10)-1+SEARCH(MID(C3,MOD(_xlfn.SEQUENCE(LEN(C2))-1,LEN(C3))+1,1),B10)</f>
        <v>14</v>
      </c>
      <c r="N11" s="2"/>
      <c r="O11" s="2" cm="1">
        <f t="array" ref="O11:O25">IF(SEARCH(MID(C2,_xlfn.SEQUENCE(LEN(C2)),1),B10)+SEARCH(MID(C3,MOD(_xlfn.SEQUENCE(LEN(C2))-1,LEN(C3))+1,1),B10)&gt;=LEN(B10),MOD(SEARCH(MID(C2,_xlfn.SEQUENCE(LEN(C2)),1),B10)+SEARCH(MID(C3,MOD(_xlfn.SEQUENCE(LEN(C2))-1,LEN(C3))+1,1),B10),LEN(B10))+1,MOD(SEARCH(MID(C2,_xlfn.SEQUENCE(LEN(C2)),1),B10)+SEARCH(MID(C3,MOD(_xlfn.SEQUENCE(LEN(C2))-1,LEN(C3))+1,1),B10),LEN(B10)))</f>
        <v>15</v>
      </c>
      <c r="P11" s="2" t="str" cm="1">
        <f t="array" ref="P11:P25">MID(B10,IF(SEARCH(MID(C2,_xlfn.SEQUENCE(LEN(C2)),1),B10)+SEARCH(MID(C3,MOD(_xlfn.SEQUENCE(LEN(C2))-1,LEN(C3))+1,1),B10)&gt;=LEN(B10),MOD(SEARCH(MID(C2,_xlfn.SEQUENCE(LEN(C2)),1),B10)+SEARCH(MID(C3,MOD(_xlfn.SEQUENCE(LEN(C2))-1,LEN(C3))+1,1),B10),LEN(B10))+1,MOD(SEARCH(MID(C2,_xlfn.SEQUENCE(LEN(C2)),1),B10)+SEARCH(MID(C3,MOD(_xlfn.SEQUENCE(LEN(C2))-1,LEN(C3))+1,1),B10),LEN(B10))),1)</f>
        <v>O</v>
      </c>
      <c r="R11" s="2" cm="1">
        <f t="array" ref="R11:R25">MOD(SEARCH(MID(C2,_xlfn.SEQUENCE(LEN(C2)),1),B10)-1+SEARCH(MID(C3,MOD(_xlfn.SEQUENCE(LEN(C2))-1,LEN(C3))+1,1),B10),LEN(B10))+1</f>
        <v>15</v>
      </c>
      <c r="S11" s="2" t="str" cm="1">
        <f t="array" ref="S11:S25">MID(B10,MOD(SEARCH(MID(C2,_xlfn.SEQUENCE(LEN(C2)),1),B10)-1+SEARCH(MID(C3,MOD(_xlfn.SEQUENCE(LEN(C2))-1,LEN(C3))+1,1),B10),LEN(B10))+1,1)</f>
        <v>O</v>
      </c>
      <c r="Y11" s="2" cm="1">
        <f t="array" ref="Y11:Y25">MOD(FIND(MID(C6,_xlfn.SEQUENCE(LEN(C6)),1),B10)-1-FIND(MID(C3,MOD(_xlfn.SEQUENCE(LEN(C6))-1,LEN(C3))+1,1),B10),LEN(B10))+1</f>
        <v>3</v>
      </c>
      <c r="Z11" s="2" t="str" cm="1">
        <f t="array" ref="Z11:Z25">MID(B10,MOD(FIND(MID(C6,_xlfn.SEQUENCE(LEN(C6)),1),B10)-1-FIND(MID(C3,MOD(_xlfn.SEQUENCE(LEN(C6))-1,LEN(C3))+1,1),B10),LEN(B10))+1,1)</f>
        <v>C</v>
      </c>
    </row>
    <row r="12" spans="2:81" x14ac:dyDescent="0.25">
      <c r="G12" s="2"/>
      <c r="H12" s="2"/>
      <c r="I12" s="2" t="str">
        <v>E</v>
      </c>
      <c r="J12" s="2">
        <v>5</v>
      </c>
      <c r="K12" s="2" t="str">
        <v>I</v>
      </c>
      <c r="L12" s="2">
        <v>9</v>
      </c>
      <c r="M12" s="2">
        <v>13</v>
      </c>
      <c r="N12" s="2"/>
      <c r="O12" s="2">
        <v>14</v>
      </c>
      <c r="P12" s="2" t="str">
        <v>N</v>
      </c>
      <c r="R12" s="2">
        <v>14</v>
      </c>
      <c r="S12" s="2" t="str">
        <v>N</v>
      </c>
      <c r="Y12" s="2">
        <v>4</v>
      </c>
      <c r="Z12" s="2" t="str">
        <v>D</v>
      </c>
    </row>
    <row r="13" spans="2:81" x14ac:dyDescent="0.25">
      <c r="G13" s="2"/>
      <c r="H13" s="2"/>
      <c r="I13" s="2" t="str">
        <v>F</v>
      </c>
      <c r="J13" s="2">
        <v>6</v>
      </c>
      <c r="K13" s="2" t="str">
        <v>N</v>
      </c>
      <c r="L13" s="2">
        <v>14</v>
      </c>
      <c r="M13" s="2">
        <v>19</v>
      </c>
      <c r="N13" s="2"/>
      <c r="O13" s="2">
        <v>20</v>
      </c>
      <c r="P13" s="2" t="str">
        <v>T</v>
      </c>
      <c r="R13" s="2">
        <v>20</v>
      </c>
      <c r="S13" s="2" t="str">
        <v>T</v>
      </c>
      <c r="Y13" s="2">
        <v>5</v>
      </c>
      <c r="Z13" s="2" t="str">
        <v>E</v>
      </c>
    </row>
    <row r="14" spans="2:81" x14ac:dyDescent="0.25">
      <c r="G14" s="2"/>
      <c r="H14" s="2"/>
      <c r="I14" s="2" t="str">
        <v>E</v>
      </c>
      <c r="J14" s="2">
        <v>5</v>
      </c>
      <c r="K14" s="2" t="str">
        <v>G</v>
      </c>
      <c r="L14" s="2">
        <v>7</v>
      </c>
      <c r="M14" s="2">
        <v>11</v>
      </c>
      <c r="N14" s="2"/>
      <c r="O14" s="2">
        <v>12</v>
      </c>
      <c r="P14" s="2" t="str">
        <v>L</v>
      </c>
      <c r="R14" s="2">
        <v>12</v>
      </c>
      <c r="S14" s="2" t="str">
        <v>L</v>
      </c>
      <c r="Y14" s="2">
        <v>4</v>
      </c>
      <c r="Z14" s="2" t="str">
        <v>D</v>
      </c>
    </row>
    <row r="15" spans="2:81" x14ac:dyDescent="0.25">
      <c r="G15" s="2"/>
      <c r="H15" s="2"/>
      <c r="I15" s="2" t="str">
        <v>N</v>
      </c>
      <c r="J15" s="2">
        <v>14</v>
      </c>
      <c r="K15" s="2" t="str">
        <v>A</v>
      </c>
      <c r="L15" s="2">
        <v>1</v>
      </c>
      <c r="M15" s="2">
        <v>14</v>
      </c>
      <c r="N15" s="2"/>
      <c r="O15" s="2">
        <v>15</v>
      </c>
      <c r="P15" s="2" t="str">
        <v>O</v>
      </c>
      <c r="R15" s="2">
        <v>15</v>
      </c>
      <c r="S15" s="2" t="str">
        <v>O</v>
      </c>
      <c r="Y15" s="2">
        <v>13</v>
      </c>
      <c r="Z15" s="2" t="str">
        <v>M</v>
      </c>
    </row>
    <row r="16" spans="2:81" x14ac:dyDescent="0.25">
      <c r="G16" s="2"/>
      <c r="H16" s="2"/>
      <c r="I16" s="2" t="str">
        <v>D</v>
      </c>
      <c r="J16" s="2">
        <v>4</v>
      </c>
      <c r="K16" s="2" t="str">
        <v>R</v>
      </c>
      <c r="L16" s="2">
        <v>18</v>
      </c>
      <c r="M16" s="2">
        <v>21</v>
      </c>
      <c r="N16" s="2"/>
      <c r="O16" s="2">
        <v>22</v>
      </c>
      <c r="P16" s="2" t="str">
        <v>V</v>
      </c>
      <c r="R16" s="2">
        <v>22</v>
      </c>
      <c r="S16" s="2" t="str">
        <v>V</v>
      </c>
      <c r="Y16" s="2">
        <v>3</v>
      </c>
      <c r="Z16" s="2" t="str">
        <v>C</v>
      </c>
    </row>
    <row r="17" spans="7:26" x14ac:dyDescent="0.25">
      <c r="G17" s="2"/>
      <c r="H17" s="2"/>
      <c r="I17" s="2" t="str">
        <v>T</v>
      </c>
      <c r="J17" s="2">
        <v>20</v>
      </c>
      <c r="K17" s="2" t="str">
        <v>T</v>
      </c>
      <c r="L17" s="2">
        <v>20</v>
      </c>
      <c r="M17" s="2">
        <v>39</v>
      </c>
      <c r="N17" s="2"/>
      <c r="O17" s="2">
        <v>15</v>
      </c>
      <c r="P17" s="2" t="str">
        <v>O</v>
      </c>
      <c r="R17" s="2">
        <v>14</v>
      </c>
      <c r="S17" s="2" t="str">
        <v>N</v>
      </c>
      <c r="Y17" s="2">
        <v>19</v>
      </c>
      <c r="Z17" s="2" t="str">
        <v>S</v>
      </c>
    </row>
    <row r="18" spans="7:26" x14ac:dyDescent="0.25">
      <c r="G18" s="2"/>
      <c r="H18" s="2"/>
      <c r="I18" s="2" t="str">
        <v>H</v>
      </c>
      <c r="J18" s="2">
        <v>8</v>
      </c>
      <c r="K18" s="2" t="str">
        <v>H</v>
      </c>
      <c r="L18" s="2">
        <v>8</v>
      </c>
      <c r="M18" s="2">
        <v>15</v>
      </c>
      <c r="N18" s="2"/>
      <c r="O18" s="2">
        <v>16</v>
      </c>
      <c r="P18" s="2" t="str">
        <v>P</v>
      </c>
      <c r="R18" s="2">
        <v>16</v>
      </c>
      <c r="S18" s="2" t="str">
        <v>P</v>
      </c>
      <c r="Y18" s="2">
        <v>7</v>
      </c>
      <c r="Z18" s="2" t="str">
        <v>G</v>
      </c>
    </row>
    <row r="19" spans="7:26" x14ac:dyDescent="0.25">
      <c r="G19" s="2"/>
      <c r="H19" s="2"/>
      <c r="I19" s="2" t="str">
        <v>E</v>
      </c>
      <c r="J19" s="2">
        <v>5</v>
      </c>
      <c r="K19" s="2" t="str">
        <v>U</v>
      </c>
      <c r="L19" s="2">
        <v>21</v>
      </c>
      <c r="M19" s="2">
        <v>25</v>
      </c>
      <c r="N19" s="2"/>
      <c r="O19" s="2">
        <v>1</v>
      </c>
      <c r="P19" s="2" t="str">
        <v>A</v>
      </c>
      <c r="R19" s="2">
        <v>26</v>
      </c>
      <c r="S19" s="2" t="str">
        <v>Z</v>
      </c>
      <c r="Y19" s="2">
        <v>4</v>
      </c>
      <c r="Z19" s="2" t="str">
        <v>D</v>
      </c>
    </row>
    <row r="20" spans="7:26" x14ac:dyDescent="0.25">
      <c r="G20" s="2"/>
      <c r="H20" s="2"/>
      <c r="I20" s="2" t="str">
        <v>C</v>
      </c>
      <c r="J20" s="2">
        <v>3</v>
      </c>
      <c r="K20" s="2" t="str">
        <v>R</v>
      </c>
      <c r="L20" s="2">
        <v>18</v>
      </c>
      <c r="M20" s="2">
        <v>20</v>
      </c>
      <c r="N20" s="2"/>
      <c r="O20" s="2">
        <v>21</v>
      </c>
      <c r="P20" s="2" t="str">
        <v>U</v>
      </c>
      <c r="R20" s="2">
        <v>21</v>
      </c>
      <c r="S20" s="2" t="str">
        <v>U</v>
      </c>
      <c r="Y20" s="2">
        <v>2</v>
      </c>
      <c r="Z20" s="2" t="str">
        <v>B</v>
      </c>
    </row>
    <row r="21" spans="7:26" x14ac:dyDescent="0.25">
      <c r="G21" s="2"/>
      <c r="H21" s="2"/>
      <c r="I21" s="2" t="str">
        <v>A</v>
      </c>
      <c r="J21" s="2">
        <v>1</v>
      </c>
      <c r="K21" s="2" t="str">
        <v>K</v>
      </c>
      <c r="L21" s="2">
        <v>11</v>
      </c>
      <c r="M21" s="2">
        <v>11</v>
      </c>
      <c r="N21" s="2"/>
      <c r="O21" s="2">
        <v>12</v>
      </c>
      <c r="P21" s="2" t="str">
        <v>L</v>
      </c>
      <c r="R21" s="2">
        <v>12</v>
      </c>
      <c r="S21" s="2" t="str">
        <v>L</v>
      </c>
      <c r="Y21" s="2">
        <v>26</v>
      </c>
      <c r="Z21" s="2" t="str">
        <v>Z</v>
      </c>
    </row>
    <row r="22" spans="7:26" x14ac:dyDescent="0.25">
      <c r="G22" s="2"/>
      <c r="H22" s="2"/>
      <c r="I22" s="2" t="str">
        <v>S</v>
      </c>
      <c r="J22" s="2">
        <v>19</v>
      </c>
      <c r="K22" s="2" t="str">
        <v>I</v>
      </c>
      <c r="L22" s="2">
        <v>9</v>
      </c>
      <c r="M22" s="2">
        <v>27</v>
      </c>
      <c r="N22" s="2"/>
      <c r="O22" s="2">
        <v>3</v>
      </c>
      <c r="P22" s="2" t="str">
        <v>C</v>
      </c>
      <c r="R22" s="2">
        <v>2</v>
      </c>
      <c r="S22" s="2" t="str">
        <v>B</v>
      </c>
      <c r="Y22" s="2">
        <v>18</v>
      </c>
      <c r="Z22" s="2" t="str">
        <v>R</v>
      </c>
    </row>
    <row r="23" spans="7:26" x14ac:dyDescent="0.25">
      <c r="G23" s="2"/>
      <c r="H23" s="2"/>
      <c r="I23" s="2" t="str">
        <v>T</v>
      </c>
      <c r="J23" s="2">
        <v>20</v>
      </c>
      <c r="K23" s="2" t="str">
        <v>N</v>
      </c>
      <c r="L23" s="2">
        <v>14</v>
      </c>
      <c r="M23" s="2">
        <v>33</v>
      </c>
      <c r="N23" s="2"/>
      <c r="O23" s="2">
        <v>9</v>
      </c>
      <c r="P23" s="2" t="str">
        <v>I</v>
      </c>
      <c r="R23" s="2">
        <v>8</v>
      </c>
      <c r="S23" s="2" t="str">
        <v>H</v>
      </c>
      <c r="Y23" s="2">
        <v>19</v>
      </c>
      <c r="Z23" s="2" t="str">
        <v>S</v>
      </c>
    </row>
    <row r="24" spans="7:26" x14ac:dyDescent="0.25">
      <c r="G24" s="2"/>
      <c r="H24" s="2"/>
      <c r="I24" s="2" t="str">
        <v>L</v>
      </c>
      <c r="J24" s="2">
        <v>12</v>
      </c>
      <c r="K24" s="2" t="str">
        <v>G</v>
      </c>
      <c r="L24" s="2">
        <v>7</v>
      </c>
      <c r="M24" s="2">
        <v>18</v>
      </c>
      <c r="N24" s="2"/>
      <c r="O24" s="2">
        <v>19</v>
      </c>
      <c r="P24" s="2" t="str">
        <v>S</v>
      </c>
      <c r="R24" s="2">
        <v>19</v>
      </c>
      <c r="S24" s="2" t="str">
        <v>S</v>
      </c>
      <c r="Y24" s="2">
        <v>11</v>
      </c>
      <c r="Z24" s="2" t="str">
        <v>K</v>
      </c>
    </row>
    <row r="25" spans="7:26" x14ac:dyDescent="0.25">
      <c r="G25" s="2"/>
      <c r="H25" s="2"/>
      <c r="I25" s="2" t="str">
        <v>E</v>
      </c>
      <c r="J25" s="2">
        <v>5</v>
      </c>
      <c r="K25" s="2" t="str">
        <v>A</v>
      </c>
      <c r="L25" s="2">
        <v>1</v>
      </c>
      <c r="M25" s="2">
        <v>5</v>
      </c>
      <c r="N25" s="2"/>
      <c r="O25" s="2">
        <v>6</v>
      </c>
      <c r="P25" s="2" t="str">
        <v>F</v>
      </c>
      <c r="R25" s="2">
        <v>6</v>
      </c>
      <c r="S25" s="2" t="str">
        <v>F</v>
      </c>
      <c r="Y25" s="2">
        <v>4</v>
      </c>
      <c r="Z25" s="2" t="str">
        <v>D</v>
      </c>
    </row>
    <row r="26" spans="7:26" x14ac:dyDescent="0.25">
      <c r="G26" s="2"/>
      <c r="H26" s="2"/>
      <c r="I26" s="2"/>
      <c r="J26" s="2"/>
      <c r="K26" s="2"/>
      <c r="L26" s="2"/>
      <c r="M26" s="2"/>
      <c r="N26" s="2"/>
    </row>
    <row r="27" spans="7:26" x14ac:dyDescent="0.25">
      <c r="G27" s="2"/>
      <c r="H27" s="2"/>
      <c r="I27" s="2"/>
      <c r="J27" s="2"/>
      <c r="K27" s="2"/>
      <c r="L27" s="2"/>
      <c r="M27" s="2"/>
      <c r="N27" s="2"/>
    </row>
    <row r="28" spans="7:26" x14ac:dyDescent="0.25">
      <c r="G28" s="2"/>
      <c r="H28" s="2"/>
      <c r="I28" s="2"/>
      <c r="J28" s="2"/>
      <c r="K28" s="2"/>
      <c r="L28" s="2"/>
      <c r="M28" s="2"/>
      <c r="N28" s="2"/>
    </row>
    <row r="29" spans="7:26" x14ac:dyDescent="0.25">
      <c r="G29" s="2"/>
      <c r="H29" s="2"/>
      <c r="I29" s="2"/>
      <c r="J29" s="2"/>
      <c r="K29" s="2"/>
      <c r="L29" s="2"/>
      <c r="M29" s="2"/>
      <c r="N29" s="2"/>
    </row>
    <row r="30" spans="7:26" x14ac:dyDescent="0.25">
      <c r="G30" s="2"/>
      <c r="H30" s="2"/>
      <c r="I30" s="2"/>
      <c r="J30" s="2"/>
      <c r="K30" s="2"/>
      <c r="L30" s="2"/>
      <c r="M30" s="2"/>
      <c r="N30" s="2"/>
    </row>
    <row r="31" spans="7:26" x14ac:dyDescent="0.25">
      <c r="G31" s="9" t="str" cm="1">
        <f t="array" ref="G31:U31">MID(C2,_xlfn.SEQUENCE(,LEN(C2)),1)</f>
        <v>D</v>
      </c>
      <c r="H31" s="9" t="str">
        <v>E</v>
      </c>
      <c r="I31" s="9" t="str">
        <v>F</v>
      </c>
      <c r="J31" s="9" t="str">
        <v>E</v>
      </c>
      <c r="K31" s="9" t="str">
        <v>N</v>
      </c>
      <c r="L31" s="9" t="str">
        <v>D</v>
      </c>
      <c r="M31" s="9" t="str">
        <v>T</v>
      </c>
      <c r="N31" s="9" t="str">
        <v>H</v>
      </c>
      <c r="O31" s="9" t="str">
        <v>E</v>
      </c>
      <c r="P31" s="9" t="str">
        <v>C</v>
      </c>
      <c r="Q31" s="9" t="str">
        <v>A</v>
      </c>
      <c r="R31" s="9" t="str">
        <v>S</v>
      </c>
      <c r="S31" s="9" t="str">
        <v>T</v>
      </c>
      <c r="T31" s="9" t="str">
        <v>L</v>
      </c>
      <c r="U31" s="9" t="str">
        <v>E</v>
      </c>
      <c r="V31"/>
      <c r="W31"/>
    </row>
    <row r="32" spans="7:26" x14ac:dyDescent="0.25">
      <c r="G32" s="34">
        <f>FIND(G31,$B$10)-1</f>
        <v>3</v>
      </c>
      <c r="H32" s="34">
        <f>FIND(H31,$B$10)-1</f>
        <v>4</v>
      </c>
      <c r="I32" s="34">
        <f t="shared" ref="I32:U32" si="0">FIND(I31,$B$10)-1</f>
        <v>5</v>
      </c>
      <c r="J32" s="34">
        <f t="shared" si="0"/>
        <v>4</v>
      </c>
      <c r="K32" s="34">
        <f t="shared" si="0"/>
        <v>13</v>
      </c>
      <c r="L32" s="34">
        <f t="shared" si="0"/>
        <v>3</v>
      </c>
      <c r="M32" s="34">
        <f t="shared" si="0"/>
        <v>19</v>
      </c>
      <c r="N32" s="34">
        <f t="shared" si="0"/>
        <v>7</v>
      </c>
      <c r="O32" s="34">
        <f t="shared" si="0"/>
        <v>4</v>
      </c>
      <c r="P32" s="34">
        <f t="shared" si="0"/>
        <v>2</v>
      </c>
      <c r="Q32" s="34">
        <f t="shared" si="0"/>
        <v>0</v>
      </c>
      <c r="R32" s="34">
        <f t="shared" si="0"/>
        <v>18</v>
      </c>
      <c r="S32" s="34">
        <f t="shared" si="0"/>
        <v>19</v>
      </c>
      <c r="T32" s="34">
        <f t="shared" si="0"/>
        <v>11</v>
      </c>
      <c r="U32" s="34">
        <f t="shared" si="0"/>
        <v>4</v>
      </c>
      <c r="V32"/>
      <c r="W32"/>
    </row>
    <row r="33" spans="7:23" x14ac:dyDescent="0.25">
      <c r="G33" s="9" t="str" cm="1">
        <f t="array" ref="G33:U33">MID(C3,MOD(_xlfn.SEQUENCE(,LEN(C2))-1,LEN(C3))+1,1)</f>
        <v>K</v>
      </c>
      <c r="H33" s="9" t="str">
        <v>I</v>
      </c>
      <c r="I33" s="9" t="str">
        <v>N</v>
      </c>
      <c r="J33" s="9" t="str">
        <v>G</v>
      </c>
      <c r="K33" s="9" t="str">
        <v>A</v>
      </c>
      <c r="L33" s="9" t="str">
        <v>R</v>
      </c>
      <c r="M33" s="9" t="str">
        <v>T</v>
      </c>
      <c r="N33" s="9" t="str">
        <v>H</v>
      </c>
      <c r="O33" s="9" t="str">
        <v>U</v>
      </c>
      <c r="P33" s="9" t="str">
        <v>R</v>
      </c>
      <c r="Q33" s="9" t="str">
        <v>K</v>
      </c>
      <c r="R33" s="9" t="str">
        <v>I</v>
      </c>
      <c r="S33" s="9" t="str">
        <v>N</v>
      </c>
      <c r="T33" s="9" t="str">
        <v>G</v>
      </c>
      <c r="U33" s="9" t="str">
        <v>A</v>
      </c>
      <c r="V33"/>
      <c r="W33"/>
    </row>
    <row r="34" spans="7:23" x14ac:dyDescent="0.25">
      <c r="G34" s="34">
        <f t="shared" ref="G34:U34" si="1">FIND(G33,$B$10)-1</f>
        <v>10</v>
      </c>
      <c r="H34" s="34">
        <f t="shared" si="1"/>
        <v>8</v>
      </c>
      <c r="I34" s="34">
        <f t="shared" si="1"/>
        <v>13</v>
      </c>
      <c r="J34" s="34">
        <f t="shared" si="1"/>
        <v>6</v>
      </c>
      <c r="K34" s="34">
        <f t="shared" si="1"/>
        <v>0</v>
      </c>
      <c r="L34" s="34">
        <f t="shared" si="1"/>
        <v>17</v>
      </c>
      <c r="M34" s="34">
        <f t="shared" si="1"/>
        <v>19</v>
      </c>
      <c r="N34" s="34">
        <f t="shared" si="1"/>
        <v>7</v>
      </c>
      <c r="O34" s="34">
        <f t="shared" si="1"/>
        <v>20</v>
      </c>
      <c r="P34" s="34">
        <f t="shared" si="1"/>
        <v>17</v>
      </c>
      <c r="Q34" s="34">
        <f t="shared" si="1"/>
        <v>10</v>
      </c>
      <c r="R34" s="34">
        <f t="shared" si="1"/>
        <v>8</v>
      </c>
      <c r="S34" s="34">
        <f t="shared" si="1"/>
        <v>13</v>
      </c>
      <c r="T34" s="34">
        <f t="shared" si="1"/>
        <v>6</v>
      </c>
      <c r="U34" s="34">
        <f t="shared" si="1"/>
        <v>0</v>
      </c>
      <c r="V34"/>
      <c r="W34"/>
    </row>
    <row r="35" spans="7:23" x14ac:dyDescent="0.25">
      <c r="G35" s="2"/>
      <c r="H35" s="2"/>
      <c r="I35" s="2"/>
      <c r="J35" s="2"/>
      <c r="K35" s="2"/>
      <c r="L35" s="2"/>
      <c r="M35" s="2"/>
      <c r="N35" s="2"/>
    </row>
    <row r="36" spans="7:23" x14ac:dyDescent="0.25">
      <c r="G36" s="34">
        <f>MOD(G32+G34, LEN($B$10))</f>
        <v>13</v>
      </c>
      <c r="H36" s="34">
        <f>MOD(H32+H34, LEN($B$10))</f>
        <v>12</v>
      </c>
      <c r="I36" s="34">
        <f t="shared" ref="I36:U36" si="2">MOD(I32+I34, LEN($B$10))</f>
        <v>18</v>
      </c>
      <c r="J36" s="34">
        <f t="shared" si="2"/>
        <v>10</v>
      </c>
      <c r="K36" s="34">
        <f t="shared" si="2"/>
        <v>13</v>
      </c>
      <c r="L36" s="34">
        <f t="shared" si="2"/>
        <v>20</v>
      </c>
      <c r="M36" s="34">
        <f t="shared" si="2"/>
        <v>12</v>
      </c>
      <c r="N36" s="34">
        <f t="shared" si="2"/>
        <v>14</v>
      </c>
      <c r="O36" s="34">
        <f t="shared" si="2"/>
        <v>24</v>
      </c>
      <c r="P36" s="34">
        <f t="shared" si="2"/>
        <v>19</v>
      </c>
      <c r="Q36" s="34">
        <f t="shared" si="2"/>
        <v>10</v>
      </c>
      <c r="R36" s="34">
        <f t="shared" si="2"/>
        <v>0</v>
      </c>
      <c r="S36" s="34">
        <f t="shared" si="2"/>
        <v>6</v>
      </c>
      <c r="T36" s="34">
        <f t="shared" si="2"/>
        <v>17</v>
      </c>
      <c r="U36" s="34">
        <f t="shared" si="2"/>
        <v>4</v>
      </c>
      <c r="V36"/>
      <c r="W36"/>
    </row>
    <row r="37" spans="7:23" x14ac:dyDescent="0.25">
      <c r="G37" s="9" t="str">
        <f>MID($B$10,G36+1,1)</f>
        <v>N</v>
      </c>
      <c r="H37" s="9" t="str">
        <f t="shared" ref="H37:U37" si="3">MID($B$10,H36+1,1)</f>
        <v>M</v>
      </c>
      <c r="I37" s="9" t="str">
        <f t="shared" si="3"/>
        <v>S</v>
      </c>
      <c r="J37" s="9" t="str">
        <f t="shared" si="3"/>
        <v>K</v>
      </c>
      <c r="K37" s="9" t="str">
        <f t="shared" si="3"/>
        <v>N</v>
      </c>
      <c r="L37" s="9" t="str">
        <f t="shared" si="3"/>
        <v>U</v>
      </c>
      <c r="M37" s="9" t="str">
        <f t="shared" si="3"/>
        <v>M</v>
      </c>
      <c r="N37" s="9" t="str">
        <f t="shared" si="3"/>
        <v>O</v>
      </c>
      <c r="O37" s="9" t="str">
        <f t="shared" si="3"/>
        <v>Y</v>
      </c>
      <c r="P37" s="9" t="str">
        <f t="shared" si="3"/>
        <v>T</v>
      </c>
      <c r="Q37" s="9" t="str">
        <f t="shared" si="3"/>
        <v>K</v>
      </c>
      <c r="R37" s="9" t="str">
        <f t="shared" si="3"/>
        <v>A</v>
      </c>
      <c r="S37" s="9" t="str">
        <f t="shared" si="3"/>
        <v>G</v>
      </c>
      <c r="T37" s="9" t="str">
        <f t="shared" si="3"/>
        <v>R</v>
      </c>
      <c r="U37" s="9" t="str">
        <f t="shared" si="3"/>
        <v>E</v>
      </c>
      <c r="V37"/>
      <c r="W37"/>
    </row>
    <row r="38" spans="7:23" x14ac:dyDescent="0.25">
      <c r="G38" s="2"/>
      <c r="H38" s="2"/>
      <c r="I38" s="2"/>
      <c r="J38" s="2"/>
      <c r="K38" s="2"/>
      <c r="L38" s="2"/>
      <c r="M38" s="2"/>
      <c r="N38" s="2"/>
    </row>
    <row r="39" spans="7:23" x14ac:dyDescent="0.25">
      <c r="G39" s="2" cm="1">
        <f t="array" ref="G39:U39">MOD(FIND(MID(C2,_xlfn.SEQUENCE(,LEN(C2)),1),$B$10)-1+FIND(MID(C3,MOD(_xlfn.SEQUENCE(,LEN(C2))-1,LEN(C3))+1,1),$B$10)-1,LEN(B10))</f>
        <v>13</v>
      </c>
      <c r="H39" s="2">
        <v>12</v>
      </c>
      <c r="I39" s="2">
        <v>18</v>
      </c>
      <c r="J39" s="2">
        <v>10</v>
      </c>
      <c r="K39" s="2">
        <v>13</v>
      </c>
      <c r="L39" s="2">
        <v>20</v>
      </c>
      <c r="M39" s="2">
        <v>12</v>
      </c>
      <c r="N39" s="2">
        <v>14</v>
      </c>
      <c r="O39" s="2">
        <v>24</v>
      </c>
      <c r="P39" s="2">
        <v>19</v>
      </c>
      <c r="Q39" s="2">
        <v>10</v>
      </c>
      <c r="R39" s="2">
        <v>0</v>
      </c>
      <c r="S39" s="2">
        <v>6</v>
      </c>
      <c r="T39" s="2">
        <v>17</v>
      </c>
      <c r="U39" s="2">
        <v>4</v>
      </c>
    </row>
    <row r="40" spans="7:23" x14ac:dyDescent="0.25">
      <c r="G40" s="2" t="str" cm="1">
        <f t="array" ref="G40:U40">MID($B$10,MOD(FIND(MID(C2,_xlfn.SEQUENCE(,LEN(C2)),1),$B$10)-1+FIND(MID(C3,MOD(_xlfn.SEQUENCE(,LEN(C2))-1,LEN(C3))+1,1),$B$10),LEN(B10)),1)</f>
        <v>N</v>
      </c>
      <c r="H40" s="2" t="str">
        <v>M</v>
      </c>
      <c r="I40" s="2" t="str">
        <v>S</v>
      </c>
      <c r="J40" s="2" t="str">
        <v>K</v>
      </c>
      <c r="K40" s="2" t="str">
        <v>N</v>
      </c>
      <c r="L40" s="2" t="str">
        <v>U</v>
      </c>
      <c r="M40" s="2" t="str">
        <v>M</v>
      </c>
      <c r="N40" s="2" t="str">
        <v>O</v>
      </c>
      <c r="O40" s="2" t="str">
        <v>Y</v>
      </c>
      <c r="P40" s="2" t="str">
        <v>T</v>
      </c>
      <c r="Q40" s="2" t="str">
        <v>K</v>
      </c>
      <c r="R40" s="2" t="str">
        <v>A</v>
      </c>
      <c r="S40" s="2" t="str">
        <v>G</v>
      </c>
      <c r="T40" s="2" t="str">
        <v>R</v>
      </c>
      <c r="U40" s="2" t="str">
        <v>E</v>
      </c>
    </row>
    <row r="41" spans="7:23" x14ac:dyDescent="0.25">
      <c r="G41" s="2"/>
      <c r="H41" s="2"/>
      <c r="I41" s="2"/>
      <c r="J41" s="2"/>
      <c r="K41" s="2"/>
      <c r="L41" s="2"/>
      <c r="M41" s="2"/>
      <c r="N41" s="2"/>
    </row>
    <row r="42" spans="7:23" x14ac:dyDescent="0.25">
      <c r="G42" s="2"/>
      <c r="H42" s="2"/>
      <c r="I42" s="2"/>
      <c r="J42" s="2"/>
      <c r="K42" s="2"/>
      <c r="L42" s="2"/>
      <c r="M42" s="2"/>
      <c r="N42" s="2"/>
    </row>
    <row r="43" spans="7:23" x14ac:dyDescent="0.25">
      <c r="G43" s="2"/>
      <c r="H43" s="2"/>
      <c r="I43" s="2"/>
      <c r="J43" s="2"/>
      <c r="K43" s="2"/>
      <c r="L43" s="2"/>
      <c r="M43" s="2"/>
      <c r="N43" s="2"/>
    </row>
    <row r="44" spans="7:23" x14ac:dyDescent="0.25">
      <c r="G44" s="2"/>
      <c r="H44" s="2"/>
      <c r="I44" s="2"/>
      <c r="J44" s="2"/>
      <c r="K44" s="2"/>
      <c r="L44" s="2"/>
      <c r="M44" s="2"/>
      <c r="N44" s="2"/>
    </row>
    <row r="45" spans="7:23" x14ac:dyDescent="0.25">
      <c r="G45" s="2"/>
      <c r="H45" s="2"/>
      <c r="I45" s="2"/>
      <c r="J45" s="2"/>
      <c r="K45" s="2"/>
      <c r="L45" s="2"/>
      <c r="M45" s="2"/>
      <c r="N45" s="2"/>
    </row>
    <row r="46" spans="7:23" x14ac:dyDescent="0.25">
      <c r="G46" s="2"/>
      <c r="H46" s="2"/>
      <c r="I46" s="2"/>
      <c r="J46" s="2"/>
      <c r="K46" s="2"/>
      <c r="L46" s="2"/>
      <c r="M46" s="2"/>
      <c r="N46" s="2"/>
    </row>
    <row r="47" spans="7:23" x14ac:dyDescent="0.25">
      <c r="G47" s="2"/>
      <c r="H47" s="2"/>
      <c r="I47" s="2"/>
      <c r="J47" s="2"/>
      <c r="K47" s="2"/>
      <c r="L47" s="2"/>
      <c r="M47" s="2"/>
      <c r="N47" s="2"/>
    </row>
    <row r="48" spans="7:23" x14ac:dyDescent="0.25">
      <c r="G48" s="2"/>
      <c r="H48" s="2"/>
      <c r="I48" s="2"/>
      <c r="J48" s="2"/>
      <c r="K48" s="2"/>
      <c r="L48" s="2"/>
      <c r="M48" s="2"/>
      <c r="N48" s="2"/>
    </row>
    <row r="49" spans="7:14" x14ac:dyDescent="0.25">
      <c r="G49" s="2"/>
      <c r="H49" s="2"/>
      <c r="I49" s="2"/>
      <c r="J49" s="2"/>
      <c r="K49" s="2"/>
      <c r="L49" s="2"/>
      <c r="M49" s="2"/>
      <c r="N49" s="2"/>
    </row>
    <row r="50" spans="7:14" x14ac:dyDescent="0.25">
      <c r="G50" s="2"/>
      <c r="H50" s="2"/>
      <c r="I50" s="2"/>
      <c r="J50" s="2"/>
      <c r="K50" s="2"/>
      <c r="L50" s="2"/>
      <c r="M50" s="2"/>
      <c r="N50" s="2"/>
    </row>
    <row r="51" spans="7:14" x14ac:dyDescent="0.25">
      <c r="G51" s="2"/>
      <c r="H51" s="2"/>
      <c r="I51" s="2"/>
      <c r="J51" s="2"/>
      <c r="K51" s="2"/>
      <c r="L51" s="2"/>
      <c r="M51" s="2"/>
      <c r="N51" s="2"/>
    </row>
    <row r="52" spans="7:14" x14ac:dyDescent="0.25">
      <c r="G52" s="2"/>
      <c r="H52" s="2"/>
      <c r="I52" s="2"/>
      <c r="J52" s="2"/>
      <c r="K52" s="2"/>
      <c r="L52" s="2"/>
      <c r="M52" s="2"/>
      <c r="N52" s="2"/>
    </row>
    <row r="53" spans="7:14" x14ac:dyDescent="0.25">
      <c r="G53" s="2"/>
      <c r="H53" s="2"/>
      <c r="I53" s="2"/>
    </row>
    <row r="54" spans="7:14" x14ac:dyDescent="0.25">
      <c r="G54" s="2"/>
      <c r="H54" s="2"/>
      <c r="I54" s="2"/>
    </row>
    <row r="55" spans="7:14" x14ac:dyDescent="0.25">
      <c r="G55" s="2"/>
      <c r="H55" s="2"/>
      <c r="I55" s="2"/>
    </row>
    <row r="56" spans="7:14" x14ac:dyDescent="0.25">
      <c r="G56" s="2"/>
      <c r="H56" s="2"/>
      <c r="I56" s="2"/>
    </row>
    <row r="57" spans="7:14" x14ac:dyDescent="0.25">
      <c r="G57" s="2"/>
      <c r="H57" s="2"/>
      <c r="I57" s="2"/>
    </row>
    <row r="58" spans="7:14" x14ac:dyDescent="0.25">
      <c r="G58" s="2"/>
      <c r="H58" s="2"/>
      <c r="I58" s="2"/>
    </row>
    <row r="59" spans="7:14" x14ac:dyDescent="0.25">
      <c r="G59" s="2"/>
      <c r="H59" s="2"/>
      <c r="I59" s="2"/>
    </row>
    <row r="60" spans="7:14" x14ac:dyDescent="0.25">
      <c r="G60" s="2"/>
      <c r="H60" s="2"/>
      <c r="I60" s="2"/>
    </row>
    <row r="61" spans="7:14" x14ac:dyDescent="0.25">
      <c r="G61" s="2"/>
      <c r="H61" s="2"/>
      <c r="I61" s="2"/>
    </row>
    <row r="62" spans="7:14" x14ac:dyDescent="0.25">
      <c r="G62" s="2"/>
      <c r="H62" s="2"/>
      <c r="I62" s="2"/>
    </row>
    <row r="63" spans="7:14" x14ac:dyDescent="0.25">
      <c r="G63" s="2"/>
      <c r="H63" s="2"/>
      <c r="I63" s="2"/>
    </row>
    <row r="64" spans="7:14" x14ac:dyDescent="0.25">
      <c r="G64" s="2"/>
      <c r="H64" s="2"/>
      <c r="I64" s="2"/>
    </row>
    <row r="65" spans="7:9" x14ac:dyDescent="0.25">
      <c r="G65" s="2"/>
      <c r="H65" s="2"/>
      <c r="I65" s="2"/>
    </row>
    <row r="66" spans="7:9" x14ac:dyDescent="0.25">
      <c r="G66" s="2"/>
      <c r="H66" s="2"/>
      <c r="I66" s="2"/>
    </row>
    <row r="67" spans="7:9" x14ac:dyDescent="0.25">
      <c r="G67" s="2"/>
      <c r="H67" s="2"/>
      <c r="I67" s="2"/>
    </row>
    <row r="68" spans="7:9" x14ac:dyDescent="0.25">
      <c r="G68" s="2"/>
      <c r="H68" s="2"/>
      <c r="I68" s="2"/>
    </row>
    <row r="69" spans="7:9" x14ac:dyDescent="0.25">
      <c r="G69" s="2"/>
      <c r="H69" s="2"/>
      <c r="I69" s="2"/>
    </row>
    <row r="70" spans="7:9" x14ac:dyDescent="0.25">
      <c r="G70" s="2"/>
      <c r="H70" s="2"/>
      <c r="I70" s="2"/>
    </row>
    <row r="71" spans="7:9" x14ac:dyDescent="0.25">
      <c r="G71" s="2"/>
      <c r="H71" s="2"/>
      <c r="I71" s="2"/>
    </row>
    <row r="72" spans="7:9" x14ac:dyDescent="0.25">
      <c r="G72" s="2"/>
      <c r="H72" s="2"/>
      <c r="I72" s="2"/>
    </row>
    <row r="73" spans="7:9" x14ac:dyDescent="0.25">
      <c r="G73" s="2"/>
      <c r="H73" s="2"/>
      <c r="I73" s="2"/>
    </row>
    <row r="74" spans="7:9" x14ac:dyDescent="0.25">
      <c r="G74" s="2"/>
      <c r="H74" s="2"/>
      <c r="I74" s="2"/>
    </row>
    <row r="75" spans="7:9" x14ac:dyDescent="0.25">
      <c r="G75" s="2"/>
      <c r="H75" s="2"/>
      <c r="I75" s="2"/>
    </row>
    <row r="76" spans="7:9" x14ac:dyDescent="0.25">
      <c r="G76" s="2"/>
      <c r="H76" s="2"/>
      <c r="I76" s="2"/>
    </row>
    <row r="77" spans="7:9" x14ac:dyDescent="0.25">
      <c r="G77" s="2"/>
      <c r="H77" s="2"/>
      <c r="I77" s="2"/>
    </row>
    <row r="78" spans="7:9" x14ac:dyDescent="0.25">
      <c r="G78" s="2"/>
      <c r="H78" s="2"/>
      <c r="I78" s="2"/>
    </row>
    <row r="79" spans="7:9" x14ac:dyDescent="0.25">
      <c r="G79" s="2"/>
      <c r="H79" s="2"/>
      <c r="I79" s="2"/>
    </row>
    <row r="80" spans="7:9" x14ac:dyDescent="0.25">
      <c r="G80" s="2"/>
      <c r="H80" s="2"/>
      <c r="I80" s="2"/>
    </row>
    <row r="81" spans="7:9" x14ac:dyDescent="0.25">
      <c r="G81" s="2"/>
      <c r="H81" s="2"/>
      <c r="I81" s="2"/>
    </row>
    <row r="82" spans="7:9" x14ac:dyDescent="0.25">
      <c r="G82" s="2"/>
      <c r="H82" s="2"/>
      <c r="I82" s="2"/>
    </row>
    <row r="83" spans="7:9" x14ac:dyDescent="0.25">
      <c r="G83" s="2"/>
      <c r="H83" s="2"/>
      <c r="I83" s="2"/>
    </row>
    <row r="84" spans="7:9" x14ac:dyDescent="0.25">
      <c r="G84" s="2"/>
      <c r="H84" s="2"/>
      <c r="I84" s="2"/>
    </row>
    <row r="85" spans="7:9" x14ac:dyDescent="0.25">
      <c r="G85" s="2"/>
      <c r="H85" s="2"/>
      <c r="I85" s="2"/>
    </row>
    <row r="86" spans="7:9" x14ac:dyDescent="0.25">
      <c r="G86" s="2"/>
      <c r="H86" s="2"/>
      <c r="I86" s="2"/>
    </row>
    <row r="87" spans="7:9" x14ac:dyDescent="0.25">
      <c r="G87" s="2"/>
      <c r="H87" s="2"/>
      <c r="I87" s="2"/>
    </row>
    <row r="88" spans="7:9" x14ac:dyDescent="0.25">
      <c r="G88" s="2"/>
      <c r="H88" s="2"/>
      <c r="I88" s="2"/>
    </row>
    <row r="89" spans="7:9" x14ac:dyDescent="0.25">
      <c r="G89" s="2"/>
      <c r="H89" s="2"/>
      <c r="I89" s="2"/>
    </row>
    <row r="90" spans="7:9" x14ac:dyDescent="0.25">
      <c r="G90" s="2"/>
      <c r="H90" s="2"/>
      <c r="I90" s="2"/>
    </row>
    <row r="91" spans="7:9" x14ac:dyDescent="0.25">
      <c r="G91" s="2"/>
      <c r="H91" s="2"/>
      <c r="I91" s="2"/>
    </row>
    <row r="92" spans="7:9" x14ac:dyDescent="0.25">
      <c r="G92" s="2"/>
      <c r="H92" s="2"/>
      <c r="I92" s="2"/>
    </row>
    <row r="93" spans="7:9" x14ac:dyDescent="0.25">
      <c r="G93" s="2"/>
      <c r="H93" s="2"/>
      <c r="I93" s="2"/>
    </row>
    <row r="94" spans="7:9" x14ac:dyDescent="0.25">
      <c r="G94" s="2"/>
      <c r="H94" s="2"/>
      <c r="I94" s="2"/>
    </row>
    <row r="95" spans="7:9" x14ac:dyDescent="0.25">
      <c r="G95" s="2"/>
      <c r="H95" s="2"/>
      <c r="I95" s="2"/>
    </row>
    <row r="96" spans="7:9" x14ac:dyDescent="0.25">
      <c r="G96" s="2"/>
      <c r="H96" s="2"/>
      <c r="I96" s="2"/>
    </row>
    <row r="97" spans="7:9" x14ac:dyDescent="0.25">
      <c r="G97" s="2"/>
      <c r="H97" s="2"/>
      <c r="I97" s="2"/>
    </row>
    <row r="98" spans="7:9" x14ac:dyDescent="0.25">
      <c r="G98" s="2"/>
      <c r="H98" s="2"/>
      <c r="I98" s="2"/>
    </row>
    <row r="99" spans="7:9" x14ac:dyDescent="0.25">
      <c r="G99" s="2"/>
      <c r="H99" s="2"/>
      <c r="I99" s="2"/>
    </row>
    <row r="100" spans="7:9" x14ac:dyDescent="0.25">
      <c r="G100" s="2"/>
      <c r="H100" s="2"/>
      <c r="I100" s="2"/>
    </row>
    <row r="101" spans="7:9" x14ac:dyDescent="0.25">
      <c r="G101" s="2"/>
      <c r="H101" s="2"/>
      <c r="I101" s="2"/>
    </row>
    <row r="102" spans="7:9" x14ac:dyDescent="0.25">
      <c r="G102" s="2"/>
      <c r="H102" s="2"/>
      <c r="I102" s="2"/>
    </row>
    <row r="103" spans="7:9" x14ac:dyDescent="0.25">
      <c r="G103" s="2"/>
      <c r="H103" s="2"/>
      <c r="I103" s="2"/>
    </row>
    <row r="104" spans="7:9" x14ac:dyDescent="0.25">
      <c r="G104" s="2"/>
      <c r="H104" s="2"/>
      <c r="I104" s="2"/>
    </row>
    <row r="105" spans="7:9" x14ac:dyDescent="0.25">
      <c r="G105" s="2"/>
      <c r="H105" s="2"/>
      <c r="I105" s="2"/>
    </row>
    <row r="106" spans="7:9" x14ac:dyDescent="0.25">
      <c r="G106" s="2"/>
      <c r="H106" s="2"/>
      <c r="I106" s="2"/>
    </row>
    <row r="107" spans="7:9" x14ac:dyDescent="0.25">
      <c r="G107" s="2"/>
      <c r="H107" s="2"/>
      <c r="I107" s="2"/>
    </row>
    <row r="108" spans="7:9" x14ac:dyDescent="0.25">
      <c r="G108" s="2"/>
      <c r="H108" s="2"/>
      <c r="I108" s="2"/>
    </row>
    <row r="109" spans="7:9" x14ac:dyDescent="0.25">
      <c r="G109" s="2"/>
      <c r="H109" s="2"/>
      <c r="I109" s="2"/>
    </row>
    <row r="110" spans="7:9" x14ac:dyDescent="0.25">
      <c r="G110" s="2"/>
      <c r="H110" s="2"/>
      <c r="I110" s="2"/>
    </row>
    <row r="111" spans="7:9" x14ac:dyDescent="0.25">
      <c r="G111" s="2"/>
      <c r="H111" s="2"/>
      <c r="I111" s="2"/>
    </row>
    <row r="112" spans="7:9" x14ac:dyDescent="0.25">
      <c r="G112" s="2"/>
      <c r="H112" s="2"/>
      <c r="I112" s="2"/>
    </row>
    <row r="113" spans="7:9" x14ac:dyDescent="0.25">
      <c r="G113" s="2"/>
      <c r="H113" s="2"/>
      <c r="I113" s="2"/>
    </row>
    <row r="114" spans="7:9" x14ac:dyDescent="0.25">
      <c r="G114" s="2"/>
      <c r="H114" s="2"/>
      <c r="I114" s="2"/>
    </row>
    <row r="115" spans="7:9" x14ac:dyDescent="0.25">
      <c r="G115" s="2"/>
      <c r="H115" s="2"/>
      <c r="I115" s="2"/>
    </row>
    <row r="116" spans="7:9" x14ac:dyDescent="0.25">
      <c r="G116" s="2"/>
      <c r="H116" s="2"/>
      <c r="I116" s="2"/>
    </row>
    <row r="117" spans="7:9" x14ac:dyDescent="0.25">
      <c r="G117" s="2"/>
      <c r="H117" s="2"/>
      <c r="I117" s="2"/>
    </row>
    <row r="118" spans="7:9" x14ac:dyDescent="0.25">
      <c r="G118" s="2"/>
      <c r="H118" s="2"/>
      <c r="I118" s="2"/>
    </row>
    <row r="119" spans="7:9" x14ac:dyDescent="0.25">
      <c r="G119" s="2"/>
      <c r="H119" s="2"/>
      <c r="I119" s="2"/>
    </row>
    <row r="120" spans="7:9" x14ac:dyDescent="0.25">
      <c r="G120" s="2"/>
      <c r="H120" s="2"/>
      <c r="I120" s="2"/>
    </row>
    <row r="121" spans="7:9" x14ac:dyDescent="0.25">
      <c r="G121" s="2"/>
      <c r="H121" s="2"/>
      <c r="I121" s="2"/>
    </row>
    <row r="122" spans="7:9" x14ac:dyDescent="0.25">
      <c r="G122" s="2"/>
      <c r="H122" s="2"/>
      <c r="I122" s="2"/>
    </row>
    <row r="123" spans="7:9" x14ac:dyDescent="0.25">
      <c r="G123" s="2"/>
      <c r="H123" s="2"/>
      <c r="I123" s="2"/>
    </row>
    <row r="124" spans="7:9" x14ac:dyDescent="0.25">
      <c r="G124" s="2"/>
      <c r="H124" s="2"/>
      <c r="I124" s="2"/>
    </row>
    <row r="125" spans="7:9" x14ac:dyDescent="0.25">
      <c r="G125" s="2"/>
      <c r="H125" s="2"/>
      <c r="I125" s="2"/>
    </row>
    <row r="126" spans="7:9" x14ac:dyDescent="0.25">
      <c r="G126" s="2"/>
      <c r="H126" s="2"/>
      <c r="I126" s="2"/>
    </row>
    <row r="127" spans="7:9" x14ac:dyDescent="0.25">
      <c r="G127" s="2"/>
      <c r="H127" s="2"/>
      <c r="I127" s="2"/>
    </row>
    <row r="128" spans="7:9" x14ac:dyDescent="0.25">
      <c r="G128" s="2"/>
      <c r="H128" s="2"/>
      <c r="I128" s="2"/>
    </row>
    <row r="129" spans="7:9" x14ac:dyDescent="0.25">
      <c r="G129" s="2"/>
      <c r="H129" s="2"/>
      <c r="I129" s="2"/>
    </row>
    <row r="130" spans="7:9" x14ac:dyDescent="0.25">
      <c r="G130" s="2"/>
      <c r="H130" s="2"/>
      <c r="I130" s="2"/>
    </row>
    <row r="131" spans="7:9" x14ac:dyDescent="0.25">
      <c r="G131" s="2"/>
      <c r="H131" s="2"/>
      <c r="I131" s="2"/>
    </row>
    <row r="132" spans="7:9" x14ac:dyDescent="0.25">
      <c r="G132" s="2"/>
      <c r="H132" s="2"/>
      <c r="I132" s="2"/>
    </row>
    <row r="133" spans="7:9" x14ac:dyDescent="0.25">
      <c r="G133" s="2"/>
      <c r="H133" s="2"/>
      <c r="I133" s="2"/>
    </row>
    <row r="134" spans="7:9" x14ac:dyDescent="0.25">
      <c r="G134" s="2"/>
      <c r="H134" s="2"/>
      <c r="I134" s="2"/>
    </row>
    <row r="135" spans="7:9" x14ac:dyDescent="0.25">
      <c r="G135" s="2"/>
      <c r="H135" s="2"/>
      <c r="I135" s="2"/>
    </row>
    <row r="136" spans="7:9" x14ac:dyDescent="0.25">
      <c r="G136" s="2"/>
      <c r="H136" s="2"/>
      <c r="I136" s="2"/>
    </row>
    <row r="137" spans="7:9" x14ac:dyDescent="0.25">
      <c r="G137" s="2"/>
      <c r="H137" s="2"/>
      <c r="I137" s="2"/>
    </row>
    <row r="138" spans="7:9" x14ac:dyDescent="0.25">
      <c r="G138" s="2"/>
      <c r="H138" s="2"/>
      <c r="I138" s="2"/>
    </row>
    <row r="139" spans="7:9" x14ac:dyDescent="0.25">
      <c r="G139" s="2"/>
      <c r="H139" s="2"/>
      <c r="I139" s="2"/>
    </row>
    <row r="140" spans="7:9" x14ac:dyDescent="0.25">
      <c r="G140" s="2"/>
      <c r="H140" s="2"/>
      <c r="I140" s="2"/>
    </row>
    <row r="141" spans="7:9" x14ac:dyDescent="0.25">
      <c r="G141" s="2"/>
      <c r="H141" s="2"/>
      <c r="I141" s="2"/>
    </row>
    <row r="142" spans="7:9" x14ac:dyDescent="0.25">
      <c r="G142" s="2"/>
      <c r="H142" s="2"/>
      <c r="I142" s="2"/>
    </row>
    <row r="143" spans="7:9" x14ac:dyDescent="0.25">
      <c r="G143" s="2"/>
      <c r="H143" s="2"/>
      <c r="I143" s="2"/>
    </row>
    <row r="144" spans="7:9" x14ac:dyDescent="0.25">
      <c r="G144" s="2"/>
      <c r="H144" s="2"/>
      <c r="I144" s="2"/>
    </row>
    <row r="145" spans="7:9" x14ac:dyDescent="0.25">
      <c r="G145" s="2"/>
      <c r="H145" s="2"/>
      <c r="I145" s="2"/>
    </row>
    <row r="146" spans="7:9" x14ac:dyDescent="0.25">
      <c r="G146" s="2"/>
      <c r="H146" s="2"/>
      <c r="I146" s="2"/>
    </row>
    <row r="147" spans="7:9" x14ac:dyDescent="0.25">
      <c r="G147" s="2"/>
      <c r="H147" s="2"/>
      <c r="I147" s="2"/>
    </row>
    <row r="148" spans="7:9" x14ac:dyDescent="0.25">
      <c r="G148" s="2"/>
      <c r="H148" s="2"/>
      <c r="I148" s="2"/>
    </row>
    <row r="149" spans="7:9" x14ac:dyDescent="0.25">
      <c r="G149" s="2"/>
      <c r="H149" s="2"/>
      <c r="I149" s="2"/>
    </row>
    <row r="150" spans="7:9" x14ac:dyDescent="0.25">
      <c r="G150" s="2"/>
      <c r="H150" s="2"/>
      <c r="I150" s="2"/>
    </row>
  </sheetData>
  <printOptions headings="1"/>
  <pageMargins left="0.7" right="0.7" top="0.75" bottom="0.75" header="0.3" footer="0.3"/>
  <pageSetup paperSize="9" orientation="portrait" cellComments="atEnd"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F9F2-265A-4487-8421-3E0AA0D853CE}">
  <sheetPr codeName="Sheet17"/>
  <dimension ref="B2:CC150"/>
  <sheetViews>
    <sheetView showGridLines="0" workbookViewId="0">
      <selection activeCell="C4" sqref="C4"/>
    </sheetView>
  </sheetViews>
  <sheetFormatPr defaultRowHeight="15" x14ac:dyDescent="0.25"/>
  <cols>
    <col min="2" max="2" width="21.5703125" customWidth="1"/>
    <col min="3" max="3" width="21.140625" bestFit="1" customWidth="1"/>
    <col min="4" max="4" width="7.28515625" customWidth="1"/>
    <col min="15" max="16" width="3" style="2" bestFit="1" customWidth="1"/>
    <col min="17" max="17" width="2.7109375" style="2" bestFit="1" customWidth="1"/>
    <col min="18" max="18" width="3" style="2" bestFit="1" customWidth="1"/>
    <col min="19" max="19" width="2" style="2" bestFit="1" customWidth="1"/>
    <col min="20" max="20" width="3" style="2" bestFit="1" customWidth="1"/>
    <col min="21" max="22" width="2.28515625" style="2" bestFit="1" customWidth="1"/>
    <col min="23" max="81" width="3" style="2" bestFit="1" customWidth="1"/>
  </cols>
  <sheetData>
    <row r="2" spans="2:81" x14ac:dyDescent="0.25">
      <c r="B2" s="24" t="s">
        <v>8</v>
      </c>
      <c r="C2" s="5" t="s">
        <v>102</v>
      </c>
    </row>
    <row r="3" spans="2:81" x14ac:dyDescent="0.25">
      <c r="B3" s="24" t="s">
        <v>88</v>
      </c>
      <c r="C3" s="5">
        <f>LEN(C2)</f>
        <v>19</v>
      </c>
      <c r="I3" t="str">
        <f>"LENGTH: "&amp;LEN(B13)</f>
        <v>LENGTH: 67</v>
      </c>
    </row>
    <row r="4" spans="2:81" x14ac:dyDescent="0.25">
      <c r="B4" s="24" t="s">
        <v>7</v>
      </c>
      <c r="C4" s="5" t="s">
        <v>103</v>
      </c>
      <c r="O4" s="2" t="str" cm="1">
        <f t="array" ref="O4:CC4">MID(B13,_xlfn.SEQUENCE(,LEN(B13)),1)</f>
        <v>A</v>
      </c>
      <c r="P4" s="2" t="str">
        <v>B</v>
      </c>
      <c r="Q4" s="2" t="str">
        <v>C</v>
      </c>
      <c r="R4" s="2" t="str">
        <v>D</v>
      </c>
      <c r="S4" s="2" t="str">
        <v>E</v>
      </c>
      <c r="T4" s="2" t="str">
        <v>F</v>
      </c>
      <c r="U4" s="2" t="str">
        <v>G</v>
      </c>
      <c r="V4" s="2" t="str">
        <v>H</v>
      </c>
      <c r="W4" s="2" t="str">
        <v>I</v>
      </c>
      <c r="X4" s="2" t="str">
        <v>J</v>
      </c>
      <c r="Y4" s="2" t="str">
        <v>K</v>
      </c>
      <c r="Z4" s="2" t="str">
        <v>L</v>
      </c>
      <c r="AA4" s="2" t="str">
        <v>M</v>
      </c>
      <c r="AB4" s="2" t="str">
        <v>N</v>
      </c>
      <c r="AC4" s="2" t="str">
        <v>O</v>
      </c>
      <c r="AD4" s="2" t="str">
        <v>P</v>
      </c>
      <c r="AE4" s="2" t="str">
        <v>Q</v>
      </c>
      <c r="AF4" s="2" t="str">
        <v>R</v>
      </c>
      <c r="AG4" s="2" t="str">
        <v>S</v>
      </c>
      <c r="AH4" s="2" t="str">
        <v>T</v>
      </c>
      <c r="AI4" s="2" t="str">
        <v>U</v>
      </c>
      <c r="AJ4" s="2" t="str">
        <v>V</v>
      </c>
      <c r="AK4" s="2" t="str">
        <v>W</v>
      </c>
      <c r="AL4" s="2" t="str">
        <v>X</v>
      </c>
      <c r="AM4" s="2" t="str">
        <v>Y</v>
      </c>
      <c r="AN4" s="2" t="str">
        <v>Z</v>
      </c>
      <c r="AO4" s="2" t="str">
        <v>a</v>
      </c>
      <c r="AP4" s="2" t="str">
        <v>b</v>
      </c>
      <c r="AQ4" s="2" t="str">
        <v>c</v>
      </c>
      <c r="AR4" s="2" t="str">
        <v>d</v>
      </c>
      <c r="AS4" s="2" t="str">
        <v>e</v>
      </c>
      <c r="AT4" s="2" t="str">
        <v>f</v>
      </c>
      <c r="AU4" s="2" t="str">
        <v>g</v>
      </c>
      <c r="AV4" s="2" t="str">
        <v>h</v>
      </c>
      <c r="AW4" s="2" t="str">
        <v>i</v>
      </c>
      <c r="AX4" s="2" t="str">
        <v>j</v>
      </c>
      <c r="AY4" s="2" t="str">
        <v>k</v>
      </c>
      <c r="AZ4" s="2" t="str">
        <v>l</v>
      </c>
      <c r="BA4" s="2" t="str">
        <v>m</v>
      </c>
      <c r="BB4" s="2" t="str">
        <v>n</v>
      </c>
      <c r="BC4" s="2" t="str">
        <v>o</v>
      </c>
      <c r="BD4" s="2" t="str">
        <v>p</v>
      </c>
      <c r="BE4" s="2" t="str">
        <v>q</v>
      </c>
      <c r="BF4" s="2" t="str">
        <v>r</v>
      </c>
      <c r="BG4" s="2" t="str">
        <v>s</v>
      </c>
      <c r="BH4" s="2" t="str">
        <v>t</v>
      </c>
      <c r="BI4" s="2" t="str">
        <v>u</v>
      </c>
      <c r="BJ4" s="2" t="str">
        <v>v</v>
      </c>
      <c r="BK4" s="2" t="str">
        <v>w</v>
      </c>
      <c r="BL4" s="2" t="str">
        <v>x</v>
      </c>
      <c r="BM4" s="2" t="str">
        <v>y</v>
      </c>
      <c r="BN4" s="2" t="str">
        <v>z</v>
      </c>
      <c r="BO4" s="2" t="str">
        <v>1</v>
      </c>
      <c r="BP4" s="2" t="str">
        <v>2</v>
      </c>
      <c r="BQ4" s="2" t="str">
        <v>3</v>
      </c>
      <c r="BR4" s="2" t="str">
        <v>4</v>
      </c>
      <c r="BS4" s="2" t="str">
        <v>5</v>
      </c>
      <c r="BT4" s="2" t="str">
        <v>6</v>
      </c>
      <c r="BU4" s="2" t="str">
        <v>7</v>
      </c>
      <c r="BV4" s="2" t="str">
        <v>8</v>
      </c>
      <c r="BW4" s="2" t="str">
        <v>9</v>
      </c>
      <c r="BX4" s="2" t="str">
        <v>0</v>
      </c>
      <c r="BY4" s="2" t="str">
        <v xml:space="preserve"> </v>
      </c>
      <c r="BZ4" s="2" t="str">
        <v>!</v>
      </c>
      <c r="CA4" s="2" t="str">
        <v>?</v>
      </c>
      <c r="CB4" s="2" t="str">
        <v>.</v>
      </c>
      <c r="CC4" s="2" t="str">
        <v>,</v>
      </c>
    </row>
    <row r="5" spans="2:81" x14ac:dyDescent="0.25">
      <c r="B5" s="24" t="s">
        <v>89</v>
      </c>
      <c r="C5" s="5">
        <f>LEN(C4)</f>
        <v>9</v>
      </c>
      <c r="O5" s="2">
        <v>0</v>
      </c>
      <c r="P5" s="2">
        <v>1</v>
      </c>
      <c r="Q5" s="2">
        <v>2</v>
      </c>
      <c r="R5" s="2">
        <v>3</v>
      </c>
      <c r="S5" s="2">
        <v>4</v>
      </c>
      <c r="T5" s="2">
        <v>5</v>
      </c>
      <c r="U5" s="2">
        <v>6</v>
      </c>
      <c r="V5" s="2">
        <v>7</v>
      </c>
      <c r="W5" s="2">
        <v>8</v>
      </c>
      <c r="X5" s="2">
        <v>9</v>
      </c>
      <c r="Y5" s="2">
        <v>10</v>
      </c>
      <c r="Z5" s="2">
        <v>11</v>
      </c>
      <c r="AA5" s="2">
        <v>12</v>
      </c>
      <c r="AB5" s="2">
        <v>13</v>
      </c>
      <c r="AC5" s="2">
        <v>14</v>
      </c>
      <c r="AD5" s="2">
        <v>15</v>
      </c>
      <c r="AE5" s="2">
        <v>16</v>
      </c>
      <c r="AF5" s="2">
        <v>17</v>
      </c>
      <c r="AG5" s="2">
        <v>18</v>
      </c>
      <c r="AH5" s="2">
        <v>19</v>
      </c>
      <c r="AI5" s="2">
        <v>20</v>
      </c>
      <c r="AJ5" s="2">
        <v>21</v>
      </c>
      <c r="AK5" s="2">
        <v>22</v>
      </c>
      <c r="AL5" s="2">
        <v>23</v>
      </c>
      <c r="AM5" s="2">
        <v>24</v>
      </c>
      <c r="AN5" s="2">
        <v>25</v>
      </c>
      <c r="AO5" s="2">
        <v>26</v>
      </c>
      <c r="AP5" s="2">
        <v>27</v>
      </c>
      <c r="AQ5" s="2">
        <v>28</v>
      </c>
      <c r="AR5" s="2">
        <v>29</v>
      </c>
      <c r="AS5" s="2">
        <v>30</v>
      </c>
      <c r="AT5" s="2">
        <v>31</v>
      </c>
      <c r="AU5" s="2">
        <v>32</v>
      </c>
      <c r="AV5" s="2">
        <v>33</v>
      </c>
      <c r="AW5" s="2">
        <v>34</v>
      </c>
      <c r="AX5" s="2">
        <v>35</v>
      </c>
      <c r="AY5" s="2">
        <v>36</v>
      </c>
      <c r="AZ5" s="2">
        <v>37</v>
      </c>
      <c r="BA5" s="2">
        <v>38</v>
      </c>
      <c r="BB5" s="2">
        <v>39</v>
      </c>
      <c r="BC5" s="2">
        <v>40</v>
      </c>
      <c r="BD5" s="2">
        <v>41</v>
      </c>
      <c r="BE5" s="2">
        <v>42</v>
      </c>
      <c r="BF5" s="2">
        <v>43</v>
      </c>
      <c r="BG5" s="2">
        <v>44</v>
      </c>
      <c r="BH5" s="2">
        <v>45</v>
      </c>
      <c r="BI5" s="2">
        <v>46</v>
      </c>
      <c r="BJ5" s="2">
        <v>47</v>
      </c>
      <c r="BK5" s="2">
        <v>48</v>
      </c>
      <c r="BL5" s="2">
        <v>49</v>
      </c>
      <c r="BM5" s="2">
        <v>50</v>
      </c>
      <c r="BN5" s="2">
        <v>51</v>
      </c>
      <c r="BO5" s="2">
        <v>52</v>
      </c>
      <c r="BP5" s="2">
        <v>53</v>
      </c>
      <c r="BQ5" s="2">
        <v>54</v>
      </c>
      <c r="BR5" s="2">
        <v>55</v>
      </c>
      <c r="BS5" s="2">
        <v>56</v>
      </c>
      <c r="BT5" s="2">
        <v>57</v>
      </c>
      <c r="BU5" s="2">
        <v>58</v>
      </c>
      <c r="BV5" s="2">
        <v>59</v>
      </c>
      <c r="BW5" s="2">
        <v>60</v>
      </c>
      <c r="BX5" s="2">
        <v>61</v>
      </c>
      <c r="BY5" s="2">
        <v>62</v>
      </c>
      <c r="BZ5" s="2">
        <v>63</v>
      </c>
      <c r="CA5" s="2">
        <v>64</v>
      </c>
      <c r="CB5" s="2">
        <v>65</v>
      </c>
      <c r="CC5" s="2">
        <v>66</v>
      </c>
    </row>
    <row r="6" spans="2:81" x14ac:dyDescent="0.25">
      <c r="B6" s="24" t="s">
        <v>6</v>
      </c>
      <c r="C6" s="5" t="str" cm="1">
        <f t="array" ref="C6">_xlfn.TEXTJOIN(,TRUE,MID(B13,MOD(FIND(MID(C2,_xlfn.SEQUENCE(LEN(C2)),1),B13)-1+FIND(MID(C4,MOD(_xlfn.SEQUENCE(LEN(C2))-1,LEN(C4))+1,1),B13),LEN(B13))+1,1))</f>
        <v>VBDDlDJL,iLHCF.JQFv</v>
      </c>
    </row>
    <row r="8" spans="2:81" x14ac:dyDescent="0.25">
      <c r="C8" s="3"/>
    </row>
    <row r="9" spans="2:81" x14ac:dyDescent="0.25">
      <c r="B9" s="5" t="s">
        <v>7</v>
      </c>
      <c r="C9" s="5" t="str">
        <f>C4</f>
        <v>Cleopatra</v>
      </c>
    </row>
    <row r="10" spans="2:81" x14ac:dyDescent="0.25">
      <c r="B10" s="5" t="s">
        <v>10</v>
      </c>
      <c r="C10" s="5" t="str">
        <f>C6</f>
        <v>VBDDlDJL,iLHCF.JQFv</v>
      </c>
    </row>
    <row r="11" spans="2:81" x14ac:dyDescent="0.25">
      <c r="B11" s="5" t="s">
        <v>9</v>
      </c>
      <c r="C11" s="5" t="str" cm="1">
        <f t="array" ref="C11">_xlfn.TEXTJOIN(,TRUE,MID(B13,MOD(FIND(MID(C10,_xlfn.SEQUENCE(LEN(C10)),1),B13)-1-FIND(MID(C9,MOD(_xlfn.SEQUENCE(LEN(C10))-1,LEN(C9))+1,1),B13),LEN(B13))+1,1))</f>
        <v>Send reinforcements</v>
      </c>
      <c r="I11" s="2" t="str" cm="1">
        <f t="array" ref="I11:I29">MID(C2,_xlfn.SEQUENCE(LEN(C2)),1)</f>
        <v>S</v>
      </c>
      <c r="J11" s="2" cm="1">
        <f t="array" ref="J11:J29">SEARCH(MID(C2,_xlfn.SEQUENCE(LEN(C2)),1),B13)</f>
        <v>19</v>
      </c>
      <c r="K11" s="2" t="str" cm="1">
        <f t="array" ref="K11:K29">MID(C4,MOD(_xlfn.SEQUENCE(LEN(C2))-1,LEN(C4))+1,1)</f>
        <v>C</v>
      </c>
      <c r="L11" s="2" cm="1">
        <f t="array" ref="L11:L29">SEARCH(MID(C4,MOD(_xlfn.SEQUENCE(LEN(C2))-1,LEN(C4))+1,1),B13)</f>
        <v>3</v>
      </c>
      <c r="M11" s="2" cm="1">
        <f t="array" ref="M11:M29">SEARCH(MID(C2,_xlfn.SEQUENCE(LEN(C2)),1),B13)-1+SEARCH(MID(C4,MOD(_xlfn.SEQUENCE(LEN(C2))-1,LEN(C4))+1,1),B13)</f>
        <v>21</v>
      </c>
      <c r="N11" s="2"/>
      <c r="O11" s="2" cm="1">
        <f t="array" ref="O11:O29">IF(SEARCH(MID(C2,_xlfn.SEQUENCE(LEN(C2)),1),B13)+SEARCH(MID(C4,MOD(_xlfn.SEQUENCE(LEN(C2))-1,LEN(C4))+1,1),B13)&gt;=LEN(B13),MOD(SEARCH(MID(C2,_xlfn.SEQUENCE(LEN(C2)),1),B13)+SEARCH(MID(C4,MOD(_xlfn.SEQUENCE(LEN(C2))-1,LEN(C4))+1,1),B13),LEN(B13))+1,MOD(SEARCH(MID(C2,_xlfn.SEQUENCE(LEN(C2)),1),B13)+SEARCH(MID(C4,MOD(_xlfn.SEQUENCE(LEN(C2))-1,LEN(C4))+1,1),B13),LEN(B13)))</f>
        <v>22</v>
      </c>
      <c r="P11" s="2" t="str" cm="1">
        <f t="array" ref="P11:P29">MID(B13,IF(SEARCH(MID(C2,_xlfn.SEQUENCE(LEN(C2)),1),B13)+SEARCH(MID(C4,MOD(_xlfn.SEQUENCE(LEN(C2))-1,LEN(C4))+1,1),B13)&gt;=LEN(B13),MOD(SEARCH(MID(C2,_xlfn.SEQUENCE(LEN(C2)),1),B13)+SEARCH(MID(C4,MOD(_xlfn.SEQUENCE(LEN(C2))-1,LEN(C4))+1,1),B13),LEN(B13))+1,MOD(SEARCH(MID(C2,_xlfn.SEQUENCE(LEN(C2)),1),B13)+SEARCH(MID(C4,MOD(_xlfn.SEQUENCE(LEN(C2))-1,LEN(C4))+1,1),B13),LEN(B13))),1)</f>
        <v>V</v>
      </c>
      <c r="R11" s="2" cm="1">
        <f t="array" ref="R11:R29">MOD(SEARCH(MID(C2,_xlfn.SEQUENCE(LEN(C2)),1),B13)-1+SEARCH(MID(C4,MOD(_xlfn.SEQUENCE(LEN(C2))-1,LEN(C4))+1,1),B13),LEN(B13))+1</f>
        <v>22</v>
      </c>
      <c r="S11" s="2" t="str" cm="1">
        <f t="array" ref="S11:S29">MID(B13,MOD(SEARCH(MID(C2,_xlfn.SEQUENCE(LEN(C2)),1),B13)-1+SEARCH(MID(C4,MOD(_xlfn.SEQUENCE(LEN(C2))-1,LEN(C4))+1,1),B13),LEN(B13))+1,1)</f>
        <v>V</v>
      </c>
      <c r="Y11" s="2" cm="1">
        <f t="array" ref="Y11:Y29">MOD(FIND(MID(C10,_xlfn.SEQUENCE(LEN(C10)),1),B13)-1-FIND(MID(C4,MOD(_xlfn.SEQUENCE(LEN(C10))-1,LEN(C4))+1,1),B13),LEN(B13))+1</f>
        <v>19</v>
      </c>
      <c r="Z11" s="2" t="str" cm="1">
        <f t="array" ref="Z11:Z29">MID(B13,MOD(FIND(MID(C10,_xlfn.SEQUENCE(LEN(C10)),1),B13)-1-FIND(MID(C4,MOD(_xlfn.SEQUENCE(LEN(C10))-1,LEN(C4))+1,1),B13),LEN(B13))+1,1)</f>
        <v>S</v>
      </c>
    </row>
    <row r="12" spans="2:81" x14ac:dyDescent="0.25">
      <c r="G12" s="2"/>
      <c r="H12" s="2"/>
      <c r="I12" s="2" t="str">
        <v>e</v>
      </c>
      <c r="J12" s="2">
        <v>5</v>
      </c>
      <c r="K12" s="2" t="str">
        <v>l</v>
      </c>
      <c r="L12" s="2">
        <v>12</v>
      </c>
      <c r="M12" s="2">
        <v>16</v>
      </c>
      <c r="N12" s="2"/>
      <c r="O12" s="2">
        <v>17</v>
      </c>
      <c r="P12" s="2" t="str">
        <v>Q</v>
      </c>
      <c r="R12" s="2">
        <v>17</v>
      </c>
      <c r="S12" s="2" t="str">
        <v>Q</v>
      </c>
      <c r="Y12" s="2">
        <v>31</v>
      </c>
      <c r="Z12" s="2" t="str">
        <v>e</v>
      </c>
    </row>
    <row r="13" spans="2:81" x14ac:dyDescent="0.25">
      <c r="B13" t="s">
        <v>23</v>
      </c>
      <c r="G13" s="2"/>
      <c r="H13" s="2"/>
      <c r="I13" s="2" t="str">
        <v>n</v>
      </c>
      <c r="J13" s="2">
        <v>14</v>
      </c>
      <c r="K13" s="2" t="str">
        <v>e</v>
      </c>
      <c r="L13" s="2">
        <v>5</v>
      </c>
      <c r="M13" s="2">
        <v>18</v>
      </c>
      <c r="N13" s="2"/>
      <c r="O13" s="2">
        <v>19</v>
      </c>
      <c r="P13" s="2" t="str">
        <v>S</v>
      </c>
      <c r="R13" s="2">
        <v>19</v>
      </c>
      <c r="S13" s="2" t="str">
        <v>S</v>
      </c>
      <c r="Y13" s="2">
        <v>40</v>
      </c>
      <c r="Z13" s="2" t="str">
        <v>n</v>
      </c>
    </row>
    <row r="14" spans="2:81" x14ac:dyDescent="0.25">
      <c r="G14" s="2"/>
      <c r="H14" s="2"/>
      <c r="I14" s="2" t="str">
        <v>d</v>
      </c>
      <c r="J14" s="2">
        <v>4</v>
      </c>
      <c r="K14" s="2" t="str">
        <v>o</v>
      </c>
      <c r="L14" s="2">
        <v>15</v>
      </c>
      <c r="M14" s="2">
        <v>18</v>
      </c>
      <c r="N14" s="2"/>
      <c r="O14" s="2">
        <v>19</v>
      </c>
      <c r="P14" s="2" t="str">
        <v>S</v>
      </c>
      <c r="R14" s="2">
        <v>19</v>
      </c>
      <c r="S14" s="2" t="str">
        <v>S</v>
      </c>
      <c r="Y14" s="2">
        <v>30</v>
      </c>
      <c r="Z14" s="2" t="str">
        <v>d</v>
      </c>
    </row>
    <row r="15" spans="2:81" x14ac:dyDescent="0.25">
      <c r="G15" s="2"/>
      <c r="H15" s="2"/>
      <c r="I15" s="2" t="str">
        <v xml:space="preserve"> </v>
      </c>
      <c r="J15" s="2">
        <v>63</v>
      </c>
      <c r="K15" s="2" t="str">
        <v>p</v>
      </c>
      <c r="L15" s="2">
        <v>16</v>
      </c>
      <c r="M15" s="2">
        <v>78</v>
      </c>
      <c r="N15" s="2"/>
      <c r="O15" s="2">
        <v>13</v>
      </c>
      <c r="P15" s="2" t="str">
        <v>M</v>
      </c>
      <c r="R15" s="2">
        <v>12</v>
      </c>
      <c r="S15" s="2" t="str">
        <v>L</v>
      </c>
      <c r="Y15" s="2">
        <v>63</v>
      </c>
      <c r="Z15" s="2" t="str">
        <v xml:space="preserve"> </v>
      </c>
    </row>
    <row r="16" spans="2:81" x14ac:dyDescent="0.25">
      <c r="G16" s="2"/>
      <c r="H16" s="2"/>
      <c r="I16" s="2" t="str">
        <v>r</v>
      </c>
      <c r="J16" s="2">
        <v>18</v>
      </c>
      <c r="K16" s="2" t="str">
        <v>a</v>
      </c>
      <c r="L16" s="2">
        <v>1</v>
      </c>
      <c r="M16" s="2">
        <v>18</v>
      </c>
      <c r="N16" s="2"/>
      <c r="O16" s="2">
        <v>19</v>
      </c>
      <c r="P16" s="2" t="str">
        <v>S</v>
      </c>
      <c r="R16" s="2">
        <v>19</v>
      </c>
      <c r="S16" s="2" t="str">
        <v>S</v>
      </c>
      <c r="Y16" s="2">
        <v>44</v>
      </c>
      <c r="Z16" s="2" t="str">
        <v>r</v>
      </c>
    </row>
    <row r="17" spans="7:26" x14ac:dyDescent="0.25">
      <c r="G17" s="2"/>
      <c r="H17" s="2"/>
      <c r="I17" s="2" t="str">
        <v>e</v>
      </c>
      <c r="J17" s="2">
        <v>5</v>
      </c>
      <c r="K17" s="2" t="str">
        <v>t</v>
      </c>
      <c r="L17" s="2">
        <v>20</v>
      </c>
      <c r="M17" s="2">
        <v>24</v>
      </c>
      <c r="N17" s="2"/>
      <c r="O17" s="2">
        <v>25</v>
      </c>
      <c r="P17" s="2" t="str">
        <v>Y</v>
      </c>
      <c r="R17" s="2">
        <v>25</v>
      </c>
      <c r="S17" s="2" t="str">
        <v>Y</v>
      </c>
      <c r="Y17" s="2">
        <v>31</v>
      </c>
      <c r="Z17" s="2" t="str">
        <v>e</v>
      </c>
    </row>
    <row r="18" spans="7:26" x14ac:dyDescent="0.25">
      <c r="G18" s="2"/>
      <c r="H18" s="2"/>
      <c r="I18" s="2" t="str">
        <v>i</v>
      </c>
      <c r="J18" s="2">
        <v>9</v>
      </c>
      <c r="K18" s="2" t="str">
        <v>r</v>
      </c>
      <c r="L18" s="2">
        <v>18</v>
      </c>
      <c r="M18" s="2">
        <v>26</v>
      </c>
      <c r="N18" s="2"/>
      <c r="O18" s="2">
        <v>27</v>
      </c>
      <c r="P18" s="2" t="str">
        <v>a</v>
      </c>
      <c r="R18" s="2">
        <v>27</v>
      </c>
      <c r="S18" s="2" t="str">
        <v>a</v>
      </c>
      <c r="Y18" s="2">
        <v>35</v>
      </c>
      <c r="Z18" s="2" t="str">
        <v>i</v>
      </c>
    </row>
    <row r="19" spans="7:26" x14ac:dyDescent="0.25">
      <c r="G19" s="2"/>
      <c r="H19" s="2"/>
      <c r="I19" s="2" t="str">
        <v>n</v>
      </c>
      <c r="J19" s="2">
        <v>14</v>
      </c>
      <c r="K19" s="2" t="str">
        <v>a</v>
      </c>
      <c r="L19" s="2">
        <v>1</v>
      </c>
      <c r="M19" s="2">
        <v>14</v>
      </c>
      <c r="N19" s="2"/>
      <c r="O19" s="2">
        <v>15</v>
      </c>
      <c r="P19" s="2" t="str">
        <v>O</v>
      </c>
      <c r="R19" s="2">
        <v>15</v>
      </c>
      <c r="S19" s="2" t="str">
        <v>O</v>
      </c>
      <c r="Y19" s="2">
        <v>40</v>
      </c>
      <c r="Z19" s="2" t="str">
        <v>n</v>
      </c>
    </row>
    <row r="20" spans="7:26" x14ac:dyDescent="0.25">
      <c r="G20" s="2"/>
      <c r="H20" s="2"/>
      <c r="I20" s="2" t="str">
        <v>f</v>
      </c>
      <c r="J20" s="2">
        <v>6</v>
      </c>
      <c r="K20" s="2" t="str">
        <v>C</v>
      </c>
      <c r="L20" s="2">
        <v>3</v>
      </c>
      <c r="M20" s="2">
        <v>8</v>
      </c>
      <c r="N20" s="2"/>
      <c r="O20" s="2">
        <v>9</v>
      </c>
      <c r="P20" s="2" t="str">
        <v>I</v>
      </c>
      <c r="R20" s="2">
        <v>9</v>
      </c>
      <c r="S20" s="2" t="str">
        <v>I</v>
      </c>
      <c r="Y20" s="2">
        <v>32</v>
      </c>
      <c r="Z20" s="2" t="str">
        <v>f</v>
      </c>
    </row>
    <row r="21" spans="7:26" x14ac:dyDescent="0.25">
      <c r="G21" s="2"/>
      <c r="H21" s="2"/>
      <c r="I21" s="2" t="str">
        <v>o</v>
      </c>
      <c r="J21" s="2">
        <v>15</v>
      </c>
      <c r="K21" s="2" t="str">
        <v>l</v>
      </c>
      <c r="L21" s="2">
        <v>12</v>
      </c>
      <c r="M21" s="2">
        <v>26</v>
      </c>
      <c r="N21" s="2"/>
      <c r="O21" s="2">
        <v>27</v>
      </c>
      <c r="P21" s="2" t="str">
        <v>a</v>
      </c>
      <c r="R21" s="2">
        <v>27</v>
      </c>
      <c r="S21" s="2" t="str">
        <v>a</v>
      </c>
      <c r="Y21" s="2">
        <v>41</v>
      </c>
      <c r="Z21" s="2" t="str">
        <v>o</v>
      </c>
    </row>
    <row r="22" spans="7:26" x14ac:dyDescent="0.25">
      <c r="G22" s="2"/>
      <c r="H22" s="2"/>
      <c r="I22" s="2" t="str">
        <v>r</v>
      </c>
      <c r="J22" s="2">
        <v>18</v>
      </c>
      <c r="K22" s="2" t="str">
        <v>e</v>
      </c>
      <c r="L22" s="2">
        <v>5</v>
      </c>
      <c r="M22" s="2">
        <v>22</v>
      </c>
      <c r="N22" s="2"/>
      <c r="O22" s="2">
        <v>23</v>
      </c>
      <c r="P22" s="2" t="str">
        <v>W</v>
      </c>
      <c r="R22" s="2">
        <v>23</v>
      </c>
      <c r="S22" s="2" t="str">
        <v>W</v>
      </c>
      <c r="Y22" s="2">
        <v>44</v>
      </c>
      <c r="Z22" s="2" t="str">
        <v>r</v>
      </c>
    </row>
    <row r="23" spans="7:26" x14ac:dyDescent="0.25">
      <c r="G23" s="2"/>
      <c r="H23" s="2"/>
      <c r="I23" s="2" t="str">
        <v>c</v>
      </c>
      <c r="J23" s="2">
        <v>3</v>
      </c>
      <c r="K23" s="2" t="str">
        <v>o</v>
      </c>
      <c r="L23" s="2">
        <v>15</v>
      </c>
      <c r="M23" s="2">
        <v>17</v>
      </c>
      <c r="N23" s="2"/>
      <c r="O23" s="2">
        <v>18</v>
      </c>
      <c r="P23" s="2" t="str">
        <v>R</v>
      </c>
      <c r="R23" s="2">
        <v>18</v>
      </c>
      <c r="S23" s="2" t="str">
        <v>R</v>
      </c>
      <c r="Y23" s="2">
        <v>29</v>
      </c>
      <c r="Z23" s="2" t="str">
        <v>c</v>
      </c>
    </row>
    <row r="24" spans="7:26" x14ac:dyDescent="0.25">
      <c r="G24" s="2"/>
      <c r="H24" s="2"/>
      <c r="I24" s="2" t="str">
        <v>e</v>
      </c>
      <c r="J24" s="2">
        <v>5</v>
      </c>
      <c r="K24" s="2" t="str">
        <v>p</v>
      </c>
      <c r="L24" s="2">
        <v>16</v>
      </c>
      <c r="M24" s="2">
        <v>20</v>
      </c>
      <c r="N24" s="2"/>
      <c r="O24" s="2">
        <v>21</v>
      </c>
      <c r="P24" s="2" t="str">
        <v>U</v>
      </c>
      <c r="R24" s="2">
        <v>21</v>
      </c>
      <c r="S24" s="2" t="str">
        <v>U</v>
      </c>
      <c r="Y24" s="2">
        <v>31</v>
      </c>
      <c r="Z24" s="2" t="str">
        <v>e</v>
      </c>
    </row>
    <row r="25" spans="7:26" x14ac:dyDescent="0.25">
      <c r="G25" s="2"/>
      <c r="H25" s="2"/>
      <c r="I25" s="2" t="str">
        <v>m</v>
      </c>
      <c r="J25" s="2">
        <v>13</v>
      </c>
      <c r="K25" s="2" t="str">
        <v>a</v>
      </c>
      <c r="L25" s="2">
        <v>1</v>
      </c>
      <c r="M25" s="2">
        <v>13</v>
      </c>
      <c r="N25" s="2"/>
      <c r="O25" s="2">
        <v>14</v>
      </c>
      <c r="P25" s="2" t="str">
        <v>N</v>
      </c>
      <c r="R25" s="2">
        <v>14</v>
      </c>
      <c r="S25" s="2" t="str">
        <v>N</v>
      </c>
      <c r="Y25" s="2">
        <v>39</v>
      </c>
      <c r="Z25" s="2" t="str">
        <v>m</v>
      </c>
    </row>
    <row r="26" spans="7:26" x14ac:dyDescent="0.25">
      <c r="G26" s="2"/>
      <c r="H26" s="2"/>
      <c r="I26" s="2" t="str">
        <v>e</v>
      </c>
      <c r="J26" s="2">
        <v>5</v>
      </c>
      <c r="K26" s="2" t="str">
        <v>t</v>
      </c>
      <c r="L26" s="2">
        <v>20</v>
      </c>
      <c r="M26" s="2">
        <v>24</v>
      </c>
      <c r="N26" s="2"/>
      <c r="O26" s="2">
        <v>25</v>
      </c>
      <c r="P26" s="2" t="str">
        <v>Y</v>
      </c>
      <c r="R26" s="2">
        <v>25</v>
      </c>
      <c r="S26" s="2" t="str">
        <v>Y</v>
      </c>
      <c r="Y26" s="2">
        <v>31</v>
      </c>
      <c r="Z26" s="2" t="str">
        <v>e</v>
      </c>
    </row>
    <row r="27" spans="7:26" x14ac:dyDescent="0.25">
      <c r="G27" s="2"/>
      <c r="H27" s="2"/>
      <c r="I27" s="2" t="str">
        <v>n</v>
      </c>
      <c r="J27" s="2">
        <v>14</v>
      </c>
      <c r="K27" s="2" t="str">
        <v>r</v>
      </c>
      <c r="L27" s="2">
        <v>18</v>
      </c>
      <c r="M27" s="2">
        <v>31</v>
      </c>
      <c r="N27" s="2"/>
      <c r="O27" s="2">
        <v>32</v>
      </c>
      <c r="P27" s="2" t="str">
        <v>f</v>
      </c>
      <c r="R27" s="2">
        <v>32</v>
      </c>
      <c r="S27" s="2" t="str">
        <v>f</v>
      </c>
      <c r="Y27" s="2">
        <v>40</v>
      </c>
      <c r="Z27" s="2" t="str">
        <v>n</v>
      </c>
    </row>
    <row r="28" spans="7:26" x14ac:dyDescent="0.25">
      <c r="G28" s="2"/>
      <c r="H28" s="2"/>
      <c r="I28" s="2" t="str">
        <v>t</v>
      </c>
      <c r="J28" s="2">
        <v>20</v>
      </c>
      <c r="K28" s="2" t="str">
        <v>a</v>
      </c>
      <c r="L28" s="2">
        <v>1</v>
      </c>
      <c r="M28" s="2">
        <v>20</v>
      </c>
      <c r="N28" s="2"/>
      <c r="O28" s="2">
        <v>21</v>
      </c>
      <c r="P28" s="2" t="str">
        <v>U</v>
      </c>
      <c r="R28" s="2">
        <v>21</v>
      </c>
      <c r="S28" s="2" t="str">
        <v>U</v>
      </c>
      <c r="Y28" s="2">
        <v>46</v>
      </c>
      <c r="Z28" s="2" t="str">
        <v>t</v>
      </c>
    </row>
    <row r="29" spans="7:26" x14ac:dyDescent="0.25">
      <c r="G29" s="2"/>
      <c r="H29" s="2"/>
      <c r="I29" s="2" t="str">
        <v>s</v>
      </c>
      <c r="J29" s="2">
        <v>19</v>
      </c>
      <c r="K29" s="2" t="str">
        <v>C</v>
      </c>
      <c r="L29" s="2">
        <v>3</v>
      </c>
      <c r="M29" s="2">
        <v>21</v>
      </c>
      <c r="N29" s="2"/>
      <c r="O29" s="2">
        <v>22</v>
      </c>
      <c r="P29" s="2" t="str">
        <v>V</v>
      </c>
      <c r="R29" s="2">
        <v>22</v>
      </c>
      <c r="S29" s="2" t="str">
        <v>V</v>
      </c>
      <c r="Y29" s="2">
        <v>45</v>
      </c>
      <c r="Z29" s="2" t="str">
        <v>s</v>
      </c>
    </row>
    <row r="30" spans="7:26" x14ac:dyDescent="0.25">
      <c r="G30" s="2"/>
      <c r="H30" s="2"/>
      <c r="I30" s="2"/>
      <c r="J30" s="2"/>
      <c r="K30" s="2"/>
      <c r="L30" s="2"/>
      <c r="M30" s="2"/>
      <c r="N30" s="2"/>
    </row>
    <row r="31" spans="7:26" x14ac:dyDescent="0.25">
      <c r="G31" s="2"/>
      <c r="H31" s="2"/>
      <c r="I31" s="2"/>
      <c r="J31" s="2"/>
      <c r="K31" s="2"/>
      <c r="L31" s="2"/>
      <c r="M31" s="2"/>
      <c r="N31" s="2"/>
    </row>
    <row r="32" spans="7:26" x14ac:dyDescent="0.25">
      <c r="G32" s="2"/>
      <c r="H32" s="2"/>
      <c r="I32" s="2"/>
      <c r="J32" s="2"/>
      <c r="K32" s="2"/>
      <c r="L32" s="2"/>
      <c r="M32" s="2"/>
      <c r="N32" s="2"/>
    </row>
    <row r="33" spans="7:14" x14ac:dyDescent="0.25">
      <c r="G33" s="2"/>
      <c r="H33" s="2"/>
      <c r="I33" s="2"/>
      <c r="J33" s="2"/>
      <c r="K33" s="2"/>
      <c r="L33" s="2"/>
      <c r="M33" s="2"/>
      <c r="N33" s="2"/>
    </row>
    <row r="34" spans="7:14" x14ac:dyDescent="0.25">
      <c r="G34" s="2"/>
      <c r="H34" s="2"/>
      <c r="I34" s="2"/>
      <c r="J34" s="2"/>
      <c r="K34" s="2"/>
      <c r="L34" s="2"/>
      <c r="M34" s="2"/>
      <c r="N34" s="2"/>
    </row>
    <row r="35" spans="7:14" x14ac:dyDescent="0.25">
      <c r="G35" s="2"/>
      <c r="H35" s="2"/>
      <c r="I35" s="2"/>
      <c r="J35" s="2"/>
      <c r="K35" s="2"/>
      <c r="L35" s="2"/>
      <c r="M35" s="2"/>
      <c r="N35" s="2"/>
    </row>
    <row r="36" spans="7:14" x14ac:dyDescent="0.25">
      <c r="G36" s="2"/>
      <c r="H36" s="2"/>
      <c r="I36" s="2"/>
      <c r="J36" s="2"/>
      <c r="K36" s="2"/>
      <c r="L36" s="2"/>
      <c r="M36" s="2"/>
      <c r="N36" s="2"/>
    </row>
    <row r="37" spans="7:14" x14ac:dyDescent="0.25">
      <c r="G37" s="2"/>
      <c r="H37" s="2"/>
      <c r="I37" s="2"/>
      <c r="J37" s="2"/>
      <c r="K37" s="2"/>
      <c r="L37" s="2"/>
      <c r="M37" s="2"/>
      <c r="N37" s="2"/>
    </row>
    <row r="38" spans="7:14" x14ac:dyDescent="0.25">
      <c r="G38" s="2"/>
      <c r="H38" s="2"/>
      <c r="I38" s="2"/>
      <c r="J38" s="2"/>
      <c r="K38" s="2"/>
      <c r="L38" s="2"/>
      <c r="M38" s="2"/>
      <c r="N38" s="2"/>
    </row>
    <row r="39" spans="7:14" x14ac:dyDescent="0.25">
      <c r="G39" s="2"/>
      <c r="H39" s="2"/>
      <c r="I39" s="2"/>
      <c r="J39" s="2"/>
      <c r="K39" s="2"/>
      <c r="L39" s="2"/>
      <c r="M39" s="2"/>
      <c r="N39" s="2"/>
    </row>
    <row r="40" spans="7:14" x14ac:dyDescent="0.25">
      <c r="G40" s="2"/>
      <c r="H40" s="2"/>
      <c r="I40" s="2"/>
      <c r="J40" s="2"/>
      <c r="K40" s="2"/>
      <c r="L40" s="2"/>
      <c r="M40" s="2"/>
      <c r="N40" s="2"/>
    </row>
    <row r="41" spans="7:14" x14ac:dyDescent="0.25">
      <c r="G41" s="2"/>
      <c r="H41" s="2"/>
      <c r="I41" s="2"/>
      <c r="J41" s="2"/>
      <c r="K41" s="2"/>
      <c r="L41" s="2"/>
      <c r="M41" s="2"/>
      <c r="N41" s="2"/>
    </row>
    <row r="42" spans="7:14" x14ac:dyDescent="0.25">
      <c r="G42" s="2"/>
      <c r="H42" s="2"/>
      <c r="I42" s="2"/>
      <c r="J42" s="2"/>
      <c r="K42" s="2"/>
      <c r="L42" s="2"/>
      <c r="M42" s="2"/>
      <c r="N42" s="2"/>
    </row>
    <row r="43" spans="7:14" x14ac:dyDescent="0.25">
      <c r="G43" s="2"/>
      <c r="H43" s="2"/>
      <c r="I43" s="2"/>
      <c r="J43" s="2"/>
      <c r="K43" s="2"/>
      <c r="L43" s="2"/>
      <c r="M43" s="2"/>
      <c r="N43" s="2"/>
    </row>
    <row r="44" spans="7:14" x14ac:dyDescent="0.25">
      <c r="G44" s="2"/>
      <c r="H44" s="2"/>
      <c r="I44" s="2"/>
      <c r="J44" s="2"/>
      <c r="K44" s="2"/>
      <c r="L44" s="2"/>
      <c r="M44" s="2"/>
      <c r="N44" s="2"/>
    </row>
    <row r="45" spans="7:14" x14ac:dyDescent="0.25">
      <c r="G45" s="2"/>
      <c r="H45" s="2"/>
      <c r="I45" s="2"/>
      <c r="J45" s="2"/>
      <c r="K45" s="2"/>
      <c r="L45" s="2"/>
      <c r="M45" s="2"/>
      <c r="N45" s="2"/>
    </row>
    <row r="46" spans="7:14" x14ac:dyDescent="0.25">
      <c r="G46" s="2"/>
      <c r="H46" s="2"/>
      <c r="I46" s="2"/>
      <c r="J46" s="2"/>
      <c r="K46" s="2"/>
      <c r="L46" s="2"/>
      <c r="M46" s="2"/>
      <c r="N46" s="2"/>
    </row>
    <row r="47" spans="7:14" x14ac:dyDescent="0.25">
      <c r="G47" s="2"/>
      <c r="H47" s="2"/>
      <c r="I47" s="2"/>
      <c r="J47" s="2"/>
      <c r="K47" s="2"/>
      <c r="L47" s="2"/>
      <c r="M47" s="2"/>
      <c r="N47" s="2"/>
    </row>
    <row r="48" spans="7:14" x14ac:dyDescent="0.25">
      <c r="G48" s="2"/>
      <c r="H48" s="2"/>
      <c r="I48" s="2"/>
      <c r="J48" s="2"/>
      <c r="K48" s="2"/>
      <c r="L48" s="2"/>
      <c r="M48" s="2"/>
      <c r="N48" s="2"/>
    </row>
    <row r="49" spans="7:14" x14ac:dyDescent="0.25">
      <c r="G49" s="2"/>
      <c r="H49" s="2"/>
      <c r="I49" s="2"/>
      <c r="J49" s="2"/>
      <c r="K49" s="2"/>
      <c r="L49" s="2"/>
      <c r="M49" s="2"/>
      <c r="N49" s="2"/>
    </row>
    <row r="50" spans="7:14" x14ac:dyDescent="0.25">
      <c r="G50" s="2"/>
      <c r="H50" s="2"/>
      <c r="I50" s="2"/>
      <c r="J50" s="2"/>
      <c r="K50" s="2"/>
      <c r="L50" s="2"/>
      <c r="M50" s="2"/>
      <c r="N50" s="2"/>
    </row>
    <row r="51" spans="7:14" x14ac:dyDescent="0.25">
      <c r="G51" s="2"/>
      <c r="H51" s="2"/>
      <c r="I51" s="2"/>
      <c r="J51" s="2"/>
      <c r="K51" s="2"/>
      <c r="L51" s="2"/>
      <c r="M51" s="2"/>
      <c r="N51" s="2"/>
    </row>
    <row r="52" spans="7:14" x14ac:dyDescent="0.25">
      <c r="G52" s="2"/>
      <c r="H52" s="2"/>
      <c r="I52" s="2"/>
      <c r="J52" s="2"/>
      <c r="K52" s="2"/>
      <c r="L52" s="2"/>
      <c r="M52" s="2"/>
      <c r="N52" s="2"/>
    </row>
    <row r="53" spans="7:14" x14ac:dyDescent="0.25">
      <c r="G53" s="2"/>
      <c r="H53" s="2"/>
      <c r="I53" s="2"/>
    </row>
    <row r="54" spans="7:14" x14ac:dyDescent="0.25">
      <c r="G54" s="2"/>
      <c r="H54" s="2"/>
      <c r="I54" s="2"/>
    </row>
    <row r="55" spans="7:14" x14ac:dyDescent="0.25">
      <c r="G55" s="2"/>
      <c r="H55" s="2"/>
      <c r="I55" s="2"/>
    </row>
    <row r="56" spans="7:14" x14ac:dyDescent="0.25">
      <c r="G56" s="2"/>
      <c r="H56" s="2"/>
      <c r="I56" s="2"/>
    </row>
    <row r="57" spans="7:14" x14ac:dyDescent="0.25">
      <c r="G57" s="2"/>
      <c r="H57" s="2"/>
      <c r="I57" s="2"/>
    </row>
    <row r="58" spans="7:14" x14ac:dyDescent="0.25">
      <c r="G58" s="2"/>
      <c r="H58" s="2"/>
      <c r="I58" s="2"/>
    </row>
    <row r="59" spans="7:14" x14ac:dyDescent="0.25">
      <c r="G59" s="2"/>
      <c r="H59" s="2"/>
      <c r="I59" s="2"/>
    </row>
    <row r="60" spans="7:14" x14ac:dyDescent="0.25">
      <c r="G60" s="2"/>
      <c r="H60" s="2"/>
      <c r="I60" s="2"/>
    </row>
    <row r="61" spans="7:14" x14ac:dyDescent="0.25">
      <c r="G61" s="2"/>
      <c r="H61" s="2"/>
      <c r="I61" s="2"/>
    </row>
    <row r="62" spans="7:14" x14ac:dyDescent="0.25">
      <c r="G62" s="2"/>
      <c r="H62" s="2"/>
      <c r="I62" s="2"/>
    </row>
    <row r="63" spans="7:14" x14ac:dyDescent="0.25">
      <c r="G63" s="2"/>
      <c r="H63" s="2"/>
      <c r="I63" s="2"/>
    </row>
    <row r="64" spans="7:14" x14ac:dyDescent="0.25">
      <c r="G64" s="2"/>
      <c r="H64" s="2"/>
      <c r="I64" s="2"/>
    </row>
    <row r="65" spans="7:9" x14ac:dyDescent="0.25">
      <c r="G65" s="2"/>
      <c r="H65" s="2"/>
      <c r="I65" s="2"/>
    </row>
    <row r="66" spans="7:9" x14ac:dyDescent="0.25">
      <c r="G66" s="2"/>
      <c r="H66" s="2"/>
      <c r="I66" s="2"/>
    </row>
    <row r="67" spans="7:9" x14ac:dyDescent="0.25">
      <c r="G67" s="2"/>
      <c r="H67" s="2"/>
      <c r="I67" s="2"/>
    </row>
    <row r="68" spans="7:9" x14ac:dyDescent="0.25">
      <c r="G68" s="2"/>
      <c r="H68" s="2"/>
      <c r="I68" s="2"/>
    </row>
    <row r="69" spans="7:9" x14ac:dyDescent="0.25">
      <c r="G69" s="2"/>
      <c r="H69" s="2"/>
      <c r="I69" s="2"/>
    </row>
    <row r="70" spans="7:9" x14ac:dyDescent="0.25">
      <c r="G70" s="2"/>
      <c r="H70" s="2"/>
      <c r="I70" s="2"/>
    </row>
    <row r="71" spans="7:9" x14ac:dyDescent="0.25">
      <c r="G71" s="2"/>
      <c r="H71" s="2"/>
      <c r="I71" s="2"/>
    </row>
    <row r="72" spans="7:9" x14ac:dyDescent="0.25">
      <c r="G72" s="2"/>
      <c r="H72" s="2"/>
      <c r="I72" s="2"/>
    </row>
    <row r="73" spans="7:9" x14ac:dyDescent="0.25">
      <c r="G73" s="2"/>
      <c r="H73" s="2"/>
      <c r="I73" s="2"/>
    </row>
    <row r="74" spans="7:9" x14ac:dyDescent="0.25">
      <c r="G74" s="2"/>
      <c r="H74" s="2"/>
      <c r="I74" s="2"/>
    </row>
    <row r="75" spans="7:9" x14ac:dyDescent="0.25">
      <c r="G75" s="2"/>
      <c r="H75" s="2"/>
      <c r="I75" s="2"/>
    </row>
    <row r="76" spans="7:9" x14ac:dyDescent="0.25">
      <c r="G76" s="2"/>
      <c r="H76" s="2"/>
      <c r="I76" s="2"/>
    </row>
    <row r="77" spans="7:9" x14ac:dyDescent="0.25">
      <c r="G77" s="2"/>
      <c r="H77" s="2"/>
      <c r="I77" s="2"/>
    </row>
    <row r="78" spans="7:9" x14ac:dyDescent="0.25">
      <c r="G78" s="2"/>
      <c r="H78" s="2"/>
      <c r="I78" s="2"/>
    </row>
    <row r="79" spans="7:9" x14ac:dyDescent="0.25">
      <c r="G79" s="2"/>
      <c r="H79" s="2"/>
      <c r="I79" s="2"/>
    </row>
    <row r="80" spans="7:9" x14ac:dyDescent="0.25">
      <c r="G80" s="2"/>
      <c r="H80" s="2"/>
      <c r="I80" s="2"/>
    </row>
    <row r="81" spans="7:9" x14ac:dyDescent="0.25">
      <c r="G81" s="2"/>
      <c r="H81" s="2"/>
      <c r="I81" s="2"/>
    </row>
    <row r="82" spans="7:9" x14ac:dyDescent="0.25">
      <c r="G82" s="2"/>
      <c r="H82" s="2"/>
      <c r="I82" s="2"/>
    </row>
    <row r="83" spans="7:9" x14ac:dyDescent="0.25">
      <c r="G83" s="2"/>
      <c r="H83" s="2"/>
      <c r="I83" s="2"/>
    </row>
    <row r="84" spans="7:9" x14ac:dyDescent="0.25">
      <c r="G84" s="2"/>
      <c r="H84" s="2"/>
      <c r="I84" s="2"/>
    </row>
    <row r="85" spans="7:9" x14ac:dyDescent="0.25">
      <c r="G85" s="2"/>
      <c r="H85" s="2"/>
      <c r="I85" s="2"/>
    </row>
    <row r="86" spans="7:9" x14ac:dyDescent="0.25">
      <c r="G86" s="2"/>
      <c r="H86" s="2"/>
      <c r="I86" s="2"/>
    </row>
    <row r="87" spans="7:9" x14ac:dyDescent="0.25">
      <c r="G87" s="2"/>
      <c r="H87" s="2"/>
      <c r="I87" s="2"/>
    </row>
    <row r="88" spans="7:9" x14ac:dyDescent="0.25">
      <c r="G88" s="2"/>
      <c r="H88" s="2"/>
      <c r="I88" s="2"/>
    </row>
    <row r="89" spans="7:9" x14ac:dyDescent="0.25">
      <c r="G89" s="2"/>
      <c r="H89" s="2"/>
      <c r="I89" s="2"/>
    </row>
    <row r="90" spans="7:9" x14ac:dyDescent="0.25">
      <c r="G90" s="2"/>
      <c r="H90" s="2"/>
      <c r="I90" s="2"/>
    </row>
    <row r="91" spans="7:9" x14ac:dyDescent="0.25">
      <c r="G91" s="2"/>
      <c r="H91" s="2"/>
      <c r="I91" s="2"/>
    </row>
    <row r="92" spans="7:9" x14ac:dyDescent="0.25">
      <c r="G92" s="2"/>
      <c r="H92" s="2"/>
      <c r="I92" s="2"/>
    </row>
    <row r="93" spans="7:9" x14ac:dyDescent="0.25">
      <c r="G93" s="2"/>
      <c r="H93" s="2"/>
      <c r="I93" s="2"/>
    </row>
    <row r="94" spans="7:9" x14ac:dyDescent="0.25">
      <c r="G94" s="2"/>
      <c r="H94" s="2"/>
      <c r="I94" s="2"/>
    </row>
    <row r="95" spans="7:9" x14ac:dyDescent="0.25">
      <c r="G95" s="2"/>
      <c r="H95" s="2"/>
      <c r="I95" s="2"/>
    </row>
    <row r="96" spans="7:9" x14ac:dyDescent="0.25">
      <c r="G96" s="2"/>
      <c r="H96" s="2"/>
      <c r="I96" s="2"/>
    </row>
    <row r="97" spans="7:9" x14ac:dyDescent="0.25">
      <c r="G97" s="2"/>
      <c r="H97" s="2"/>
      <c r="I97" s="2"/>
    </row>
    <row r="98" spans="7:9" x14ac:dyDescent="0.25">
      <c r="G98" s="2"/>
      <c r="H98" s="2"/>
      <c r="I98" s="2"/>
    </row>
    <row r="99" spans="7:9" x14ac:dyDescent="0.25">
      <c r="G99" s="2"/>
      <c r="H99" s="2"/>
      <c r="I99" s="2"/>
    </row>
    <row r="100" spans="7:9" x14ac:dyDescent="0.25">
      <c r="G100" s="2"/>
      <c r="H100" s="2"/>
      <c r="I100" s="2"/>
    </row>
    <row r="101" spans="7:9" x14ac:dyDescent="0.25">
      <c r="G101" s="2"/>
      <c r="H101" s="2"/>
      <c r="I101" s="2"/>
    </row>
    <row r="102" spans="7:9" x14ac:dyDescent="0.25">
      <c r="G102" s="2"/>
      <c r="H102" s="2"/>
      <c r="I102" s="2"/>
    </row>
    <row r="103" spans="7:9" x14ac:dyDescent="0.25">
      <c r="G103" s="2"/>
      <c r="H103" s="2"/>
      <c r="I103" s="2"/>
    </row>
    <row r="104" spans="7:9" x14ac:dyDescent="0.25">
      <c r="G104" s="2"/>
      <c r="H104" s="2"/>
      <c r="I104" s="2"/>
    </row>
    <row r="105" spans="7:9" x14ac:dyDescent="0.25">
      <c r="G105" s="2"/>
      <c r="H105" s="2"/>
      <c r="I105" s="2"/>
    </row>
    <row r="106" spans="7:9" x14ac:dyDescent="0.25">
      <c r="G106" s="2"/>
      <c r="H106" s="2"/>
      <c r="I106" s="2"/>
    </row>
    <row r="107" spans="7:9" x14ac:dyDescent="0.25">
      <c r="G107" s="2"/>
      <c r="H107" s="2"/>
      <c r="I107" s="2"/>
    </row>
    <row r="108" spans="7:9" x14ac:dyDescent="0.25">
      <c r="G108" s="2"/>
      <c r="H108" s="2"/>
      <c r="I108" s="2"/>
    </row>
    <row r="109" spans="7:9" x14ac:dyDescent="0.25">
      <c r="G109" s="2"/>
      <c r="H109" s="2"/>
      <c r="I109" s="2"/>
    </row>
    <row r="110" spans="7:9" x14ac:dyDescent="0.25">
      <c r="G110" s="2"/>
      <c r="H110" s="2"/>
      <c r="I110" s="2"/>
    </row>
    <row r="111" spans="7:9" x14ac:dyDescent="0.25">
      <c r="G111" s="2"/>
      <c r="H111" s="2"/>
      <c r="I111" s="2"/>
    </row>
    <row r="112" spans="7:9" x14ac:dyDescent="0.25">
      <c r="G112" s="2"/>
      <c r="H112" s="2"/>
      <c r="I112" s="2"/>
    </row>
    <row r="113" spans="7:9" x14ac:dyDescent="0.25">
      <c r="G113" s="2"/>
      <c r="H113" s="2"/>
      <c r="I113" s="2"/>
    </row>
    <row r="114" spans="7:9" x14ac:dyDescent="0.25">
      <c r="G114" s="2"/>
      <c r="H114" s="2"/>
      <c r="I114" s="2"/>
    </row>
    <row r="115" spans="7:9" x14ac:dyDescent="0.25">
      <c r="G115" s="2"/>
      <c r="H115" s="2"/>
      <c r="I115" s="2"/>
    </row>
    <row r="116" spans="7:9" x14ac:dyDescent="0.25">
      <c r="G116" s="2"/>
      <c r="H116" s="2"/>
      <c r="I116" s="2"/>
    </row>
    <row r="117" spans="7:9" x14ac:dyDescent="0.25">
      <c r="G117" s="2"/>
      <c r="H117" s="2"/>
      <c r="I117" s="2"/>
    </row>
    <row r="118" spans="7:9" x14ac:dyDescent="0.25">
      <c r="G118" s="2"/>
      <c r="H118" s="2"/>
      <c r="I118" s="2"/>
    </row>
    <row r="119" spans="7:9" x14ac:dyDescent="0.25">
      <c r="G119" s="2"/>
      <c r="H119" s="2"/>
      <c r="I119" s="2"/>
    </row>
    <row r="120" spans="7:9" x14ac:dyDescent="0.25">
      <c r="G120" s="2"/>
      <c r="H120" s="2"/>
      <c r="I120" s="2"/>
    </row>
    <row r="121" spans="7:9" x14ac:dyDescent="0.25">
      <c r="G121" s="2"/>
      <c r="H121" s="2"/>
      <c r="I121" s="2"/>
    </row>
    <row r="122" spans="7:9" x14ac:dyDescent="0.25">
      <c r="G122" s="2"/>
      <c r="H122" s="2"/>
      <c r="I122" s="2"/>
    </row>
    <row r="123" spans="7:9" x14ac:dyDescent="0.25">
      <c r="G123" s="2"/>
      <c r="H123" s="2"/>
      <c r="I123" s="2"/>
    </row>
    <row r="124" spans="7:9" x14ac:dyDescent="0.25">
      <c r="G124" s="2"/>
      <c r="H124" s="2"/>
      <c r="I124" s="2"/>
    </row>
    <row r="125" spans="7:9" x14ac:dyDescent="0.25">
      <c r="G125" s="2"/>
      <c r="H125" s="2"/>
      <c r="I125" s="2"/>
    </row>
    <row r="126" spans="7:9" x14ac:dyDescent="0.25">
      <c r="G126" s="2"/>
      <c r="H126" s="2"/>
      <c r="I126" s="2"/>
    </row>
    <row r="127" spans="7:9" x14ac:dyDescent="0.25">
      <c r="G127" s="2"/>
      <c r="H127" s="2"/>
      <c r="I127" s="2"/>
    </row>
    <row r="128" spans="7:9" x14ac:dyDescent="0.25">
      <c r="G128" s="2"/>
      <c r="H128" s="2"/>
      <c r="I128" s="2"/>
    </row>
    <row r="129" spans="7:9" x14ac:dyDescent="0.25">
      <c r="G129" s="2"/>
      <c r="H129" s="2"/>
      <c r="I129" s="2"/>
    </row>
    <row r="130" spans="7:9" x14ac:dyDescent="0.25">
      <c r="G130" s="2"/>
      <c r="H130" s="2"/>
      <c r="I130" s="2"/>
    </row>
    <row r="131" spans="7:9" x14ac:dyDescent="0.25">
      <c r="G131" s="2"/>
      <c r="H131" s="2"/>
      <c r="I131" s="2"/>
    </row>
    <row r="132" spans="7:9" x14ac:dyDescent="0.25">
      <c r="G132" s="2"/>
      <c r="H132" s="2"/>
      <c r="I132" s="2"/>
    </row>
    <row r="133" spans="7:9" x14ac:dyDescent="0.25">
      <c r="G133" s="2"/>
      <c r="H133" s="2"/>
      <c r="I133" s="2"/>
    </row>
    <row r="134" spans="7:9" x14ac:dyDescent="0.25">
      <c r="G134" s="2"/>
      <c r="H134" s="2"/>
      <c r="I134" s="2"/>
    </row>
    <row r="135" spans="7:9" x14ac:dyDescent="0.25">
      <c r="G135" s="2"/>
      <c r="H135" s="2"/>
      <c r="I135" s="2"/>
    </row>
    <row r="136" spans="7:9" x14ac:dyDescent="0.25">
      <c r="G136" s="2"/>
      <c r="H136" s="2"/>
      <c r="I136" s="2"/>
    </row>
    <row r="137" spans="7:9" x14ac:dyDescent="0.25">
      <c r="G137" s="2"/>
      <c r="H137" s="2"/>
      <c r="I137" s="2"/>
    </row>
    <row r="138" spans="7:9" x14ac:dyDescent="0.25">
      <c r="G138" s="2"/>
      <c r="H138" s="2"/>
      <c r="I138" s="2"/>
    </row>
    <row r="139" spans="7:9" x14ac:dyDescent="0.25">
      <c r="G139" s="2"/>
      <c r="H139" s="2"/>
      <c r="I139" s="2"/>
    </row>
    <row r="140" spans="7:9" x14ac:dyDescent="0.25">
      <c r="G140" s="2"/>
      <c r="H140" s="2"/>
      <c r="I140" s="2"/>
    </row>
    <row r="141" spans="7:9" x14ac:dyDescent="0.25">
      <c r="G141" s="2"/>
      <c r="H141" s="2"/>
      <c r="I141" s="2"/>
    </row>
    <row r="142" spans="7:9" x14ac:dyDescent="0.25">
      <c r="G142" s="2"/>
      <c r="H142" s="2"/>
      <c r="I142" s="2"/>
    </row>
    <row r="143" spans="7:9" x14ac:dyDescent="0.25">
      <c r="G143" s="2"/>
      <c r="H143" s="2"/>
      <c r="I143" s="2"/>
    </row>
    <row r="144" spans="7:9" x14ac:dyDescent="0.25">
      <c r="G144" s="2"/>
      <c r="H144" s="2"/>
      <c r="I144" s="2"/>
    </row>
    <row r="145" spans="7:9" x14ac:dyDescent="0.25">
      <c r="G145" s="2"/>
      <c r="H145" s="2"/>
      <c r="I145" s="2"/>
    </row>
    <row r="146" spans="7:9" x14ac:dyDescent="0.25">
      <c r="G146" s="2"/>
      <c r="H146" s="2"/>
      <c r="I146" s="2"/>
    </row>
    <row r="147" spans="7:9" x14ac:dyDescent="0.25">
      <c r="G147" s="2"/>
      <c r="H147" s="2"/>
      <c r="I147" s="2"/>
    </row>
    <row r="148" spans="7:9" x14ac:dyDescent="0.25">
      <c r="G148" s="2"/>
      <c r="H148" s="2"/>
      <c r="I148" s="2"/>
    </row>
    <row r="149" spans="7:9" x14ac:dyDescent="0.25">
      <c r="G149" s="2"/>
      <c r="H149" s="2"/>
      <c r="I149" s="2"/>
    </row>
    <row r="150" spans="7:9" x14ac:dyDescent="0.25">
      <c r="G150" s="2"/>
      <c r="H150" s="2"/>
      <c r="I150" s="2"/>
    </row>
  </sheetData>
  <printOptions headings="1"/>
  <pageMargins left="0.7" right="0.7" top="0.75" bottom="0.75" header="0.3" footer="0.3"/>
  <pageSetup paperSize="9" orientation="portrait" cellComments="atEnd"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0B938-46AF-432B-B155-188E299DD992}">
  <sheetPr codeName="Sheet18"/>
  <dimension ref="B2:CC150"/>
  <sheetViews>
    <sheetView showGridLines="0" zoomScale="120" zoomScaleNormal="120" workbookViewId="0">
      <selection activeCell="C7" sqref="C7"/>
    </sheetView>
  </sheetViews>
  <sheetFormatPr defaultRowHeight="15" x14ac:dyDescent="0.25"/>
  <cols>
    <col min="1" max="1" width="2.7109375" customWidth="1"/>
    <col min="2" max="2" width="20.85546875" customWidth="1"/>
    <col min="3" max="3" width="47.140625" bestFit="1" customWidth="1"/>
    <col min="4" max="4" width="7.28515625" customWidth="1"/>
    <col min="15" max="16" width="3" style="2" bestFit="1" customWidth="1"/>
    <col min="17" max="17" width="2.7109375" style="2" bestFit="1" customWidth="1"/>
    <col min="18" max="18" width="3" style="2" bestFit="1" customWidth="1"/>
    <col min="19" max="19" width="2" style="2" bestFit="1" customWidth="1"/>
    <col min="20" max="20" width="3" style="2" bestFit="1" customWidth="1"/>
    <col min="21" max="22" width="2.28515625" style="2" bestFit="1" customWidth="1"/>
    <col min="23" max="81" width="3" style="2" bestFit="1" customWidth="1"/>
  </cols>
  <sheetData>
    <row r="2" spans="2:81" x14ac:dyDescent="0.25">
      <c r="B2" s="24" t="s">
        <v>8</v>
      </c>
      <c r="C2" s="5" t="s">
        <v>123</v>
      </c>
      <c r="I2" t="s">
        <v>23</v>
      </c>
    </row>
    <row r="3" spans="2:81" x14ac:dyDescent="0.25">
      <c r="B3" s="24" t="s">
        <v>7</v>
      </c>
      <c r="C3" s="5" t="s">
        <v>93</v>
      </c>
      <c r="I3" t="str">
        <f>"LENGTH: "&amp;LEN(I2)</f>
        <v>LENGTH: 67</v>
      </c>
    </row>
    <row r="4" spans="2:81" x14ac:dyDescent="0.25">
      <c r="B4" s="24" t="s">
        <v>6</v>
      </c>
      <c r="C4" s="5" t="str" cm="1">
        <f t="array" ref="C4">_xlfn.TEXTJOIN(,TRUE,MID(I2,MOD(FIND(MID(C2,_xlfn.SEQUENCE(LEN(C2)),1),I2)-1+FIND(MID(C3,MOD(_xlfn.SEQUENCE(LEN(C2))-1,LEN(C3))+1,1),I2),LEN(I2))+1,1))</f>
        <v>lQ9Z 3oZw?VEPnm1t7U PJDL5xNQVs1N5</v>
      </c>
      <c r="I4" s="8" t="s">
        <v>92</v>
      </c>
      <c r="O4" s="2" t="str" cm="1">
        <f t="array" ref="O4:CC4">MID(I2,_xlfn.SEQUENCE(,LEN(I2)),1)</f>
        <v>A</v>
      </c>
      <c r="P4" s="2" t="str">
        <v>B</v>
      </c>
      <c r="Q4" s="2" t="str">
        <v>C</v>
      </c>
      <c r="R4" s="2" t="str">
        <v>D</v>
      </c>
      <c r="S4" s="2" t="str">
        <v>E</v>
      </c>
      <c r="T4" s="2" t="str">
        <v>F</v>
      </c>
      <c r="U4" s="2" t="str">
        <v>G</v>
      </c>
      <c r="V4" s="2" t="str">
        <v>H</v>
      </c>
      <c r="W4" s="2" t="str">
        <v>I</v>
      </c>
      <c r="X4" s="2" t="str">
        <v>J</v>
      </c>
      <c r="Y4" s="2" t="str">
        <v>K</v>
      </c>
      <c r="Z4" s="2" t="str">
        <v>L</v>
      </c>
      <c r="AA4" s="2" t="str">
        <v>M</v>
      </c>
      <c r="AB4" s="2" t="str">
        <v>N</v>
      </c>
      <c r="AC4" s="2" t="str">
        <v>O</v>
      </c>
      <c r="AD4" s="2" t="str">
        <v>P</v>
      </c>
      <c r="AE4" s="2" t="str">
        <v>Q</v>
      </c>
      <c r="AF4" s="2" t="str">
        <v>R</v>
      </c>
      <c r="AG4" s="2" t="str">
        <v>S</v>
      </c>
      <c r="AH4" s="2" t="str">
        <v>T</v>
      </c>
      <c r="AI4" s="2" t="str">
        <v>U</v>
      </c>
      <c r="AJ4" s="2" t="str">
        <v>V</v>
      </c>
      <c r="AK4" s="2" t="str">
        <v>W</v>
      </c>
      <c r="AL4" s="2" t="str">
        <v>X</v>
      </c>
      <c r="AM4" s="2" t="str">
        <v>Y</v>
      </c>
      <c r="AN4" s="2" t="str">
        <v>Z</v>
      </c>
      <c r="AO4" s="2" t="str">
        <v>a</v>
      </c>
      <c r="AP4" s="2" t="str">
        <v>b</v>
      </c>
      <c r="AQ4" s="2" t="str">
        <v>c</v>
      </c>
      <c r="AR4" s="2" t="str">
        <v>d</v>
      </c>
      <c r="AS4" s="2" t="str">
        <v>e</v>
      </c>
      <c r="AT4" s="2" t="str">
        <v>f</v>
      </c>
      <c r="AU4" s="2" t="str">
        <v>g</v>
      </c>
      <c r="AV4" s="2" t="str">
        <v>h</v>
      </c>
      <c r="AW4" s="2" t="str">
        <v>i</v>
      </c>
      <c r="AX4" s="2" t="str">
        <v>j</v>
      </c>
      <c r="AY4" s="2" t="str">
        <v>k</v>
      </c>
      <c r="AZ4" s="2" t="str">
        <v>l</v>
      </c>
      <c r="BA4" s="2" t="str">
        <v>m</v>
      </c>
      <c r="BB4" s="2" t="str">
        <v>n</v>
      </c>
      <c r="BC4" s="2" t="str">
        <v>o</v>
      </c>
      <c r="BD4" s="2" t="str">
        <v>p</v>
      </c>
      <c r="BE4" s="2" t="str">
        <v>q</v>
      </c>
      <c r="BF4" s="2" t="str">
        <v>r</v>
      </c>
      <c r="BG4" s="2" t="str">
        <v>s</v>
      </c>
      <c r="BH4" s="2" t="str">
        <v>t</v>
      </c>
      <c r="BI4" s="2" t="str">
        <v>u</v>
      </c>
      <c r="BJ4" s="2" t="str">
        <v>v</v>
      </c>
      <c r="BK4" s="2" t="str">
        <v>w</v>
      </c>
      <c r="BL4" s="2" t="str">
        <v>x</v>
      </c>
      <c r="BM4" s="2" t="str">
        <v>y</v>
      </c>
      <c r="BN4" s="2" t="str">
        <v>z</v>
      </c>
      <c r="BO4" s="2" t="str">
        <v>1</v>
      </c>
      <c r="BP4" s="2" t="str">
        <v>2</v>
      </c>
      <c r="BQ4" s="2" t="str">
        <v>3</v>
      </c>
      <c r="BR4" s="2" t="str">
        <v>4</v>
      </c>
      <c r="BS4" s="2" t="str">
        <v>5</v>
      </c>
      <c r="BT4" s="2" t="str">
        <v>6</v>
      </c>
      <c r="BU4" s="2" t="str">
        <v>7</v>
      </c>
      <c r="BV4" s="2" t="str">
        <v>8</v>
      </c>
      <c r="BW4" s="2" t="str">
        <v>9</v>
      </c>
      <c r="BX4" s="2" t="str">
        <v>0</v>
      </c>
      <c r="BY4" s="2" t="str">
        <v xml:space="preserve"> </v>
      </c>
      <c r="BZ4" s="2" t="str">
        <v>!</v>
      </c>
      <c r="CA4" s="2" t="str">
        <v>?</v>
      </c>
      <c r="CB4" s="2" t="str">
        <v>.</v>
      </c>
      <c r="CC4" s="2" t="str">
        <v>,</v>
      </c>
    </row>
    <row r="5" spans="2:81" x14ac:dyDescent="0.25">
      <c r="O5" s="2">
        <v>0</v>
      </c>
      <c r="P5" s="2">
        <v>1</v>
      </c>
      <c r="Q5" s="2">
        <v>2</v>
      </c>
      <c r="R5" s="2">
        <v>3</v>
      </c>
      <c r="S5" s="2">
        <v>4</v>
      </c>
      <c r="T5" s="2">
        <v>5</v>
      </c>
      <c r="U5" s="2">
        <v>6</v>
      </c>
      <c r="V5" s="2">
        <v>7</v>
      </c>
      <c r="W5" s="2">
        <v>8</v>
      </c>
      <c r="X5" s="2">
        <v>9</v>
      </c>
      <c r="Y5" s="2">
        <v>10</v>
      </c>
      <c r="Z5" s="2">
        <v>11</v>
      </c>
      <c r="AA5" s="2">
        <v>12</v>
      </c>
      <c r="AB5" s="2">
        <v>13</v>
      </c>
      <c r="AC5" s="2">
        <v>14</v>
      </c>
      <c r="AD5" s="2">
        <v>15</v>
      </c>
      <c r="AE5" s="2">
        <v>16</v>
      </c>
      <c r="AF5" s="2">
        <v>17</v>
      </c>
      <c r="AG5" s="2">
        <v>18</v>
      </c>
      <c r="AH5" s="2">
        <v>19</v>
      </c>
      <c r="AI5" s="2">
        <v>20</v>
      </c>
      <c r="AJ5" s="2">
        <v>21</v>
      </c>
      <c r="AK5" s="2">
        <v>22</v>
      </c>
      <c r="AL5" s="2">
        <v>23</v>
      </c>
      <c r="AM5" s="2">
        <v>24</v>
      </c>
      <c r="AN5" s="2">
        <v>25</v>
      </c>
      <c r="AO5" s="2">
        <v>26</v>
      </c>
      <c r="AP5" s="2">
        <v>27</v>
      </c>
      <c r="AQ5" s="2">
        <v>28</v>
      </c>
      <c r="AR5" s="2">
        <v>29</v>
      </c>
      <c r="AS5" s="2">
        <v>30</v>
      </c>
      <c r="AT5" s="2">
        <v>31</v>
      </c>
      <c r="AU5" s="2">
        <v>32</v>
      </c>
      <c r="AV5" s="2">
        <v>33</v>
      </c>
      <c r="AW5" s="2">
        <v>34</v>
      </c>
      <c r="AX5" s="2">
        <v>35</v>
      </c>
      <c r="AY5" s="2">
        <v>36</v>
      </c>
      <c r="AZ5" s="2">
        <v>37</v>
      </c>
      <c r="BA5" s="2">
        <v>38</v>
      </c>
      <c r="BB5" s="2">
        <v>39</v>
      </c>
      <c r="BC5" s="2">
        <v>40</v>
      </c>
      <c r="BD5" s="2">
        <v>41</v>
      </c>
      <c r="BE5" s="2">
        <v>42</v>
      </c>
      <c r="BF5" s="2">
        <v>43</v>
      </c>
      <c r="BG5" s="2">
        <v>44</v>
      </c>
      <c r="BH5" s="2">
        <v>45</v>
      </c>
      <c r="BI5" s="2">
        <v>46</v>
      </c>
      <c r="BJ5" s="2">
        <v>47</v>
      </c>
      <c r="BK5" s="2">
        <v>48</v>
      </c>
      <c r="BL5" s="2">
        <v>49</v>
      </c>
      <c r="BM5" s="2">
        <v>50</v>
      </c>
      <c r="BN5" s="2">
        <v>51</v>
      </c>
      <c r="BO5" s="2">
        <v>52</v>
      </c>
      <c r="BP5" s="2">
        <v>53</v>
      </c>
      <c r="BQ5" s="2">
        <v>54</v>
      </c>
      <c r="BR5" s="2">
        <v>55</v>
      </c>
      <c r="BS5" s="2">
        <v>56</v>
      </c>
      <c r="BT5" s="2">
        <v>57</v>
      </c>
      <c r="BU5" s="2">
        <v>58</v>
      </c>
      <c r="BV5" s="2">
        <v>59</v>
      </c>
      <c r="BW5" s="2">
        <v>60</v>
      </c>
      <c r="BX5" s="2">
        <v>61</v>
      </c>
      <c r="BY5" s="2">
        <v>62</v>
      </c>
      <c r="BZ5" s="2">
        <v>63</v>
      </c>
      <c r="CA5" s="2">
        <v>64</v>
      </c>
      <c r="CB5" s="2">
        <v>65</v>
      </c>
      <c r="CC5" s="2">
        <v>66</v>
      </c>
    </row>
    <row r="6" spans="2:81" x14ac:dyDescent="0.25">
      <c r="B6" s="25" t="s">
        <v>10</v>
      </c>
      <c r="C6" s="5" t="str">
        <f>C4</f>
        <v>lQ9Z 3oZw?VEPnm1t7U PJDL5xNQVs1N5</v>
      </c>
    </row>
    <row r="7" spans="2:81" x14ac:dyDescent="0.25">
      <c r="B7" s="25" t="s">
        <v>9</v>
      </c>
      <c r="C7" s="5" t="str" cm="1">
        <f t="array" ref="C7">_xlfn.TEXTJOIN(,TRUE,MID(I2,MOD(FIND(MID(C6,_xlfn.SEQUENCE(LEN(C6)),1),I2)-1-FIND(MID(C3,MOD(_xlfn.SEQUENCE(LEN(C6))-1,LEN(C3))+1,1),I2),LEN(I2))+1,1))</f>
        <v>Destroy equipment. Surrender now.</v>
      </c>
    </row>
    <row r="11" spans="2:81" x14ac:dyDescent="0.25">
      <c r="G11" t="str" cm="1">
        <f t="array" aca="1" ref="G11:G77" ca="1">MID(I2,_xlfn.SORTBY(_xlfn.SEQUENCE(LEN(I2)),_xlfn.RANDARRAY(LEN(I2))),1)</f>
        <v>f</v>
      </c>
      <c r="I11" s="2" t="str" cm="1">
        <f t="array" ref="I11:I43">MID(C2,_xlfn.SEQUENCE(LEN(C2)),1)</f>
        <v>D</v>
      </c>
      <c r="J11" s="2" cm="1">
        <f t="array" ref="J11:J43">SEARCH(MID(C2,_xlfn.SEQUENCE(LEN(C2)),1),I2)</f>
        <v>4</v>
      </c>
      <c r="K11" s="2" t="str" cm="1">
        <f t="array" ref="K11:K43">MID(C3,MOD(_xlfn.SEQUENCE(LEN(C2))-1,LEN(C3))+1,1)</f>
        <v>h</v>
      </c>
      <c r="L11" s="2" cm="1">
        <f t="array" ref="L11:L43">SEARCH(MID(C3,MOD(_xlfn.SEQUENCE(LEN(C2))-1,LEN(C3))+1,1),I2)</f>
        <v>8</v>
      </c>
      <c r="M11" s="2" cm="1">
        <f t="array" ref="M11:M43">SEARCH(MID(C2,_xlfn.SEQUENCE(LEN(C2)),1),I2)-1+SEARCH(MID(C3,MOD(_xlfn.SEQUENCE(LEN(C2))-1,LEN(C3))+1,1),I2)</f>
        <v>11</v>
      </c>
      <c r="N11" s="2"/>
      <c r="O11" s="2" cm="1">
        <f t="array" ref="O11:O43">IF(SEARCH(MID(C2,_xlfn.SEQUENCE(LEN(C2)),1),I2)+SEARCH(MID(C3,MOD(_xlfn.SEQUENCE(LEN(C2))-1,LEN(C3))+1,1),I2)&gt;=LEN(I2),MOD(SEARCH(MID(C2,_xlfn.SEQUENCE(LEN(C2)),1),I2)+SEARCH(MID(C3,MOD(_xlfn.SEQUENCE(LEN(C2))-1,LEN(C3))+1,1),I2),LEN(I2))+1,MOD(SEARCH(MID(C2,_xlfn.SEQUENCE(LEN(C2)),1),I2)+SEARCH(MID(C3,MOD(_xlfn.SEQUENCE(LEN(C2))-1,LEN(C3))+1,1),I2),LEN(I2)))</f>
        <v>12</v>
      </c>
      <c r="P11" s="2" t="str" cm="1">
        <f t="array" ref="P11:P43">MID(I2,IF(SEARCH(MID(C2,_xlfn.SEQUENCE(LEN(C2)),1),I2)+SEARCH(MID(C3,MOD(_xlfn.SEQUENCE(LEN(C2))-1,LEN(C3))+1,1),I2)&gt;=LEN(I2),MOD(SEARCH(MID(C2,_xlfn.SEQUENCE(LEN(C2)),1),I2)+SEARCH(MID(C3,MOD(_xlfn.SEQUENCE(LEN(C2))-1,LEN(C3))+1,1),I2),LEN(I2))+1,MOD(SEARCH(MID(C2,_xlfn.SEQUENCE(LEN(C2)),1),I2)+SEARCH(MID(C3,MOD(_xlfn.SEQUENCE(LEN(C2))-1,LEN(C3))+1,1),I2),LEN(I2))),1)</f>
        <v>L</v>
      </c>
      <c r="R11" s="2" cm="1">
        <f t="array" ref="R11:R43">MOD(SEARCH(MID(C2,_xlfn.SEQUENCE(LEN(C2)),1),I2)-1+SEARCH(MID(C3,MOD(_xlfn.SEQUENCE(LEN(C2))-1,LEN(C3))+1,1),I2),LEN(I2))+1</f>
        <v>12</v>
      </c>
      <c r="S11" s="2" t="str" cm="1">
        <f t="array" ref="S11:S43">MID(I2,MOD(SEARCH(MID(C2,_xlfn.SEQUENCE(LEN(C2)),1),I2)-1+SEARCH(MID(C3,MOD(_xlfn.SEQUENCE(LEN(C2))-1,LEN(C3))+1,1),I2),LEN(I2))+1,1)</f>
        <v>L</v>
      </c>
      <c r="Y11" s="2" cm="1">
        <f t="array" ref="Y11:Y43">MOD(FIND(MID(C6,_xlfn.SEQUENCE(LEN(C6)),1),I2)-1-FIND(MID(C3,MOD(_xlfn.SEQUENCE(LEN(C6))-1,LEN(C3))+1,1),I2),LEN(I2))+1</f>
        <v>4</v>
      </c>
      <c r="Z11" s="2" t="str" cm="1">
        <f t="array" ref="Z11:Z43">MID(I2,MOD(FIND(MID(C6,_xlfn.SEQUENCE(LEN(C6)),1),I2)-1-FIND(MID(C3,MOD(_xlfn.SEQUENCE(LEN(C6))-1,LEN(C3))+1,1),I2),LEN(I2))+1,1)</f>
        <v>D</v>
      </c>
    </row>
    <row r="12" spans="2:81" x14ac:dyDescent="0.25">
      <c r="G12" s="2" t="str">
        <f ca="1"/>
        <v>B</v>
      </c>
      <c r="H12" s="2"/>
      <c r="I12" s="2" t="str">
        <v>e</v>
      </c>
      <c r="J12" s="2">
        <v>5</v>
      </c>
      <c r="K12" s="2" t="str">
        <v>1</v>
      </c>
      <c r="L12" s="2">
        <v>53</v>
      </c>
      <c r="M12" s="2">
        <v>57</v>
      </c>
      <c r="N12" s="2"/>
      <c r="O12" s="2">
        <v>58</v>
      </c>
      <c r="P12" s="2" t="str">
        <v>6</v>
      </c>
      <c r="R12" s="2">
        <v>58</v>
      </c>
      <c r="S12" s="2" t="str">
        <v>6</v>
      </c>
      <c r="Y12" s="2">
        <v>31</v>
      </c>
      <c r="Z12" s="2" t="str">
        <v>e</v>
      </c>
    </row>
    <row r="13" spans="2:81" x14ac:dyDescent="0.25">
      <c r="G13" s="2" t="str">
        <f ca="1"/>
        <v>6</v>
      </c>
      <c r="H13" s="2"/>
      <c r="I13" s="2" t="str">
        <v>s</v>
      </c>
      <c r="J13" s="2">
        <v>19</v>
      </c>
      <c r="K13" s="2" t="str">
        <v>P</v>
      </c>
      <c r="L13" s="2">
        <v>16</v>
      </c>
      <c r="M13" s="2">
        <v>34</v>
      </c>
      <c r="N13" s="2"/>
      <c r="O13" s="2">
        <v>35</v>
      </c>
      <c r="P13" s="2" t="str">
        <v>i</v>
      </c>
      <c r="R13" s="2">
        <v>35</v>
      </c>
      <c r="S13" s="2" t="str">
        <v>i</v>
      </c>
      <c r="Y13" s="2">
        <v>45</v>
      </c>
      <c r="Z13" s="2" t="str">
        <v>s</v>
      </c>
    </row>
    <row r="14" spans="2:81" x14ac:dyDescent="0.25">
      <c r="G14" s="2" t="str">
        <f ca="1"/>
        <v>d</v>
      </c>
      <c r="H14" s="2"/>
      <c r="I14" s="2" t="str">
        <v>t</v>
      </c>
      <c r="J14" s="2">
        <v>20</v>
      </c>
      <c r="K14" s="2" t="str">
        <v>u</v>
      </c>
      <c r="L14" s="2">
        <v>21</v>
      </c>
      <c r="M14" s="2">
        <v>40</v>
      </c>
      <c r="N14" s="2"/>
      <c r="O14" s="2">
        <v>41</v>
      </c>
      <c r="P14" s="2" t="str">
        <v>o</v>
      </c>
      <c r="R14" s="2">
        <v>41</v>
      </c>
      <c r="S14" s="2" t="str">
        <v>o</v>
      </c>
      <c r="Y14" s="2">
        <v>46</v>
      </c>
      <c r="Z14" s="2" t="str">
        <v>t</v>
      </c>
    </row>
    <row r="15" spans="2:81" x14ac:dyDescent="0.25">
      <c r="G15" s="2" t="str">
        <f ca="1"/>
        <v>0</v>
      </c>
      <c r="H15" s="2"/>
      <c r="I15" s="2" t="str">
        <v>r</v>
      </c>
      <c r="J15" s="2">
        <v>18</v>
      </c>
      <c r="K15" s="2" t="str">
        <v>S</v>
      </c>
      <c r="L15" s="2">
        <v>19</v>
      </c>
      <c r="M15" s="2">
        <v>36</v>
      </c>
      <c r="N15" s="2"/>
      <c r="O15" s="2">
        <v>37</v>
      </c>
      <c r="P15" s="2" t="str">
        <v>k</v>
      </c>
      <c r="R15" s="2">
        <v>37</v>
      </c>
      <c r="S15" s="2" t="str">
        <v>k</v>
      </c>
      <c r="Y15" s="2">
        <v>44</v>
      </c>
      <c r="Z15" s="2" t="str">
        <v>r</v>
      </c>
    </row>
    <row r="16" spans="2:81" x14ac:dyDescent="0.25">
      <c r="G16" s="2" t="str">
        <f ca="1"/>
        <v>J</v>
      </c>
      <c r="H16" s="2"/>
      <c r="I16" s="2" t="str">
        <v>o</v>
      </c>
      <c r="J16" s="2">
        <v>15</v>
      </c>
      <c r="K16" s="2" t="str">
        <v>N</v>
      </c>
      <c r="L16" s="2">
        <v>14</v>
      </c>
      <c r="M16" s="2">
        <v>28</v>
      </c>
      <c r="N16" s="2"/>
      <c r="O16" s="2">
        <v>29</v>
      </c>
      <c r="P16" s="2" t="str">
        <v>c</v>
      </c>
      <c r="R16" s="2">
        <v>29</v>
      </c>
      <c r="S16" s="2" t="str">
        <v>c</v>
      </c>
      <c r="Y16" s="2">
        <v>41</v>
      </c>
      <c r="Z16" s="2" t="str">
        <v>o</v>
      </c>
    </row>
    <row r="17" spans="7:26" x14ac:dyDescent="0.25">
      <c r="G17" s="2" t="str">
        <f ca="1"/>
        <v>G</v>
      </c>
      <c r="H17" s="2"/>
      <c r="I17" s="2" t="str">
        <v>y</v>
      </c>
      <c r="J17" s="2">
        <v>25</v>
      </c>
      <c r="K17" s="2" t="str">
        <v>5</v>
      </c>
      <c r="L17" s="2">
        <v>57</v>
      </c>
      <c r="M17" s="2">
        <v>81</v>
      </c>
      <c r="N17" s="2"/>
      <c r="O17" s="2">
        <v>16</v>
      </c>
      <c r="P17" s="2" t="str">
        <v>P</v>
      </c>
      <c r="R17" s="2">
        <v>15</v>
      </c>
      <c r="S17" s="2" t="str">
        <v>O</v>
      </c>
      <c r="Y17" s="2">
        <v>51</v>
      </c>
      <c r="Z17" s="2" t="str">
        <v>y</v>
      </c>
    </row>
    <row r="18" spans="7:26" x14ac:dyDescent="0.25">
      <c r="G18" s="2" t="str">
        <f ca="1"/>
        <v>8</v>
      </c>
      <c r="H18" s="2"/>
      <c r="I18" s="2" t="str">
        <v xml:space="preserve"> </v>
      </c>
      <c r="J18" s="2">
        <v>63</v>
      </c>
      <c r="K18" s="2" t="str">
        <v>d</v>
      </c>
      <c r="L18" s="2">
        <v>4</v>
      </c>
      <c r="M18" s="2">
        <v>66</v>
      </c>
      <c r="N18" s="2"/>
      <c r="O18" s="2">
        <v>1</v>
      </c>
      <c r="P18" s="2" t="str">
        <v>A</v>
      </c>
      <c r="R18" s="2">
        <v>67</v>
      </c>
      <c r="S18" s="2" t="str">
        <v>,</v>
      </c>
      <c r="Y18" s="2">
        <v>63</v>
      </c>
      <c r="Z18" s="2" t="str">
        <v xml:space="preserve"> </v>
      </c>
    </row>
    <row r="19" spans="7:26" x14ac:dyDescent="0.25">
      <c r="G19" s="2" t="str">
        <f ca="1"/>
        <v>X</v>
      </c>
      <c r="H19" s="2"/>
      <c r="I19" s="2" t="str">
        <v>e</v>
      </c>
      <c r="J19" s="2">
        <v>5</v>
      </c>
      <c r="K19" s="2" t="str">
        <v>R</v>
      </c>
      <c r="L19" s="2">
        <v>18</v>
      </c>
      <c r="M19" s="2">
        <v>22</v>
      </c>
      <c r="N19" s="2"/>
      <c r="O19" s="2">
        <v>23</v>
      </c>
      <c r="P19" s="2" t="str">
        <v>W</v>
      </c>
      <c r="R19" s="2">
        <v>23</v>
      </c>
      <c r="S19" s="2" t="str">
        <v>W</v>
      </c>
      <c r="Y19" s="2">
        <v>31</v>
      </c>
      <c r="Z19" s="2" t="str">
        <v>e</v>
      </c>
    </row>
    <row r="20" spans="7:26" x14ac:dyDescent="0.25">
      <c r="G20" s="2" t="str">
        <f ca="1"/>
        <v>p</v>
      </c>
      <c r="H20" s="2"/>
      <c r="I20" s="2" t="str">
        <v>q</v>
      </c>
      <c r="J20" s="2">
        <v>17</v>
      </c>
      <c r="K20" s="2" t="str">
        <v>V</v>
      </c>
      <c r="L20" s="2">
        <v>22</v>
      </c>
      <c r="M20" s="2">
        <v>38</v>
      </c>
      <c r="N20" s="2"/>
      <c r="O20" s="2">
        <v>39</v>
      </c>
      <c r="P20" s="2" t="str">
        <v>m</v>
      </c>
      <c r="R20" s="2">
        <v>39</v>
      </c>
      <c r="S20" s="2" t="str">
        <v>m</v>
      </c>
      <c r="Y20" s="2">
        <v>43</v>
      </c>
      <c r="Z20" s="2" t="str">
        <v>q</v>
      </c>
    </row>
    <row r="21" spans="7:26" x14ac:dyDescent="0.25">
      <c r="G21" s="2" t="str">
        <f ca="1"/>
        <v>M</v>
      </c>
      <c r="H21" s="2"/>
      <c r="I21" s="2" t="str">
        <v>u</v>
      </c>
      <c r="J21" s="2">
        <v>21</v>
      </c>
      <c r="K21" s="2" t="str">
        <v>p</v>
      </c>
      <c r="L21" s="2">
        <v>16</v>
      </c>
      <c r="M21" s="2">
        <v>36</v>
      </c>
      <c r="N21" s="2"/>
      <c r="O21" s="2">
        <v>37</v>
      </c>
      <c r="P21" s="2" t="str">
        <v>k</v>
      </c>
      <c r="R21" s="2">
        <v>37</v>
      </c>
      <c r="S21" s="2" t="str">
        <v>k</v>
      </c>
      <c r="Y21" s="2">
        <v>47</v>
      </c>
      <c r="Z21" s="2" t="str">
        <v>u</v>
      </c>
    </row>
    <row r="22" spans="7:26" x14ac:dyDescent="0.25">
      <c r="G22" s="2" t="str">
        <f ca="1"/>
        <v>1</v>
      </c>
      <c r="H22" s="2"/>
      <c r="I22" s="2" t="str">
        <v>i</v>
      </c>
      <c r="J22" s="2">
        <v>9</v>
      </c>
      <c r="K22" s="2" t="str">
        <v>k</v>
      </c>
      <c r="L22" s="2">
        <v>11</v>
      </c>
      <c r="M22" s="2">
        <v>19</v>
      </c>
      <c r="N22" s="2"/>
      <c r="O22" s="2">
        <v>20</v>
      </c>
      <c r="P22" s="2" t="str">
        <v>T</v>
      </c>
      <c r="R22" s="2">
        <v>20</v>
      </c>
      <c r="S22" s="2" t="str">
        <v>T</v>
      </c>
      <c r="Y22" s="2">
        <v>35</v>
      </c>
      <c r="Z22" s="2" t="str">
        <v>i</v>
      </c>
    </row>
    <row r="23" spans="7:26" x14ac:dyDescent="0.25">
      <c r="G23" s="2" t="str">
        <f ca="1"/>
        <v>e</v>
      </c>
      <c r="H23" s="2"/>
      <c r="I23" s="2" t="str">
        <v>p</v>
      </c>
      <c r="J23" s="2">
        <v>16</v>
      </c>
      <c r="K23" s="2" t="str">
        <v>o</v>
      </c>
      <c r="L23" s="2">
        <v>15</v>
      </c>
      <c r="M23" s="2">
        <v>30</v>
      </c>
      <c r="N23" s="2"/>
      <c r="O23" s="2">
        <v>31</v>
      </c>
      <c r="P23" s="2" t="str">
        <v>e</v>
      </c>
      <c r="R23" s="2">
        <v>31</v>
      </c>
      <c r="S23" s="2" t="str">
        <v>e</v>
      </c>
      <c r="Y23" s="2">
        <v>42</v>
      </c>
      <c r="Z23" s="2" t="str">
        <v>p</v>
      </c>
    </row>
    <row r="24" spans="7:26" x14ac:dyDescent="0.25">
      <c r="G24" s="2" t="str">
        <f ca="1"/>
        <v>b</v>
      </c>
      <c r="H24" s="2"/>
      <c r="I24" s="2" t="str">
        <v>m</v>
      </c>
      <c r="J24" s="2">
        <v>13</v>
      </c>
      <c r="K24" s="2" t="str">
        <v>A</v>
      </c>
      <c r="L24" s="2">
        <v>1</v>
      </c>
      <c r="M24" s="2">
        <v>13</v>
      </c>
      <c r="N24" s="2"/>
      <c r="O24" s="2">
        <v>14</v>
      </c>
      <c r="P24" s="2" t="str">
        <v>N</v>
      </c>
      <c r="R24" s="2">
        <v>14</v>
      </c>
      <c r="S24" s="2" t="str">
        <v>N</v>
      </c>
      <c r="Y24" s="2">
        <v>39</v>
      </c>
      <c r="Z24" s="2" t="str">
        <v>m</v>
      </c>
    </row>
    <row r="25" spans="7:26" x14ac:dyDescent="0.25">
      <c r="G25" s="2" t="str">
        <f ca="1"/>
        <v>v</v>
      </c>
      <c r="H25" s="2"/>
      <c r="I25" s="2" t="str">
        <v>e</v>
      </c>
      <c r="J25" s="2">
        <v>5</v>
      </c>
      <c r="K25" s="2" t="str">
        <v>H</v>
      </c>
      <c r="L25" s="2">
        <v>8</v>
      </c>
      <c r="M25" s="2">
        <v>12</v>
      </c>
      <c r="N25" s="2"/>
      <c r="O25" s="2">
        <v>13</v>
      </c>
      <c r="P25" s="2" t="str">
        <v>M</v>
      </c>
      <c r="R25" s="2">
        <v>13</v>
      </c>
      <c r="S25" s="2" t="str">
        <v>M</v>
      </c>
      <c r="Y25" s="2">
        <v>31</v>
      </c>
      <c r="Z25" s="2" t="str">
        <v>e</v>
      </c>
    </row>
    <row r="26" spans="7:26" x14ac:dyDescent="0.25">
      <c r="G26" s="2" t="str">
        <f ca="1"/>
        <v>O</v>
      </c>
      <c r="H26" s="2"/>
      <c r="I26" s="2" t="str">
        <v>n</v>
      </c>
      <c r="J26" s="2">
        <v>14</v>
      </c>
      <c r="K26" s="2" t="str">
        <v>M</v>
      </c>
      <c r="L26" s="2">
        <v>13</v>
      </c>
      <c r="M26" s="2">
        <v>26</v>
      </c>
      <c r="N26" s="2"/>
      <c r="O26" s="2">
        <v>27</v>
      </c>
      <c r="P26" s="2" t="str">
        <v>a</v>
      </c>
      <c r="R26" s="2">
        <v>27</v>
      </c>
      <c r="S26" s="2" t="str">
        <v>a</v>
      </c>
      <c r="Y26" s="2">
        <v>40</v>
      </c>
      <c r="Z26" s="2" t="str">
        <v>n</v>
      </c>
    </row>
    <row r="27" spans="7:26" x14ac:dyDescent="0.25">
      <c r="G27" s="2" t="str">
        <f ca="1"/>
        <v>r</v>
      </c>
      <c r="H27" s="2"/>
      <c r="I27" s="2" t="str">
        <v>t</v>
      </c>
      <c r="J27" s="2">
        <v>20</v>
      </c>
      <c r="K27" s="2" t="str">
        <v>,</v>
      </c>
      <c r="L27" s="2">
        <v>67</v>
      </c>
      <c r="M27" s="2">
        <v>86</v>
      </c>
      <c r="N27" s="2"/>
      <c r="O27" s="2">
        <v>21</v>
      </c>
      <c r="P27" s="2" t="str">
        <v>U</v>
      </c>
      <c r="R27" s="2">
        <v>20</v>
      </c>
      <c r="S27" s="2" t="str">
        <v>T</v>
      </c>
      <c r="Y27" s="2">
        <v>46</v>
      </c>
      <c r="Z27" s="2" t="str">
        <v>t</v>
      </c>
    </row>
    <row r="28" spans="7:26" x14ac:dyDescent="0.25">
      <c r="G28" s="2" t="str">
        <f ca="1"/>
        <v>K</v>
      </c>
      <c r="H28" s="2"/>
      <c r="I28" s="2" t="str">
        <v>.</v>
      </c>
      <c r="J28" s="2">
        <v>66</v>
      </c>
      <c r="K28" s="2" t="str">
        <v>8</v>
      </c>
      <c r="L28" s="2">
        <v>60</v>
      </c>
      <c r="M28" s="2">
        <v>125</v>
      </c>
      <c r="N28" s="2"/>
      <c r="O28" s="2">
        <v>60</v>
      </c>
      <c r="P28" s="2" t="str">
        <v>8</v>
      </c>
      <c r="R28" s="2">
        <v>59</v>
      </c>
      <c r="S28" s="2" t="str">
        <v>7</v>
      </c>
      <c r="Y28" s="2">
        <v>66</v>
      </c>
      <c r="Z28" s="2" t="str">
        <v>.</v>
      </c>
    </row>
    <row r="29" spans="7:26" x14ac:dyDescent="0.25">
      <c r="G29" s="2" t="str">
        <f ca="1"/>
        <v>s</v>
      </c>
      <c r="H29" s="2"/>
      <c r="I29" s="2" t="str">
        <v xml:space="preserve"> </v>
      </c>
      <c r="J29" s="2">
        <v>63</v>
      </c>
      <c r="K29" s="2" t="str">
        <v>Y</v>
      </c>
      <c r="L29" s="2">
        <v>25</v>
      </c>
      <c r="M29" s="2">
        <v>87</v>
      </c>
      <c r="N29" s="2"/>
      <c r="O29" s="2">
        <v>22</v>
      </c>
      <c r="P29" s="2" t="str">
        <v>V</v>
      </c>
      <c r="R29" s="2">
        <v>21</v>
      </c>
      <c r="S29" s="2" t="str">
        <v>U</v>
      </c>
      <c r="Y29" s="2">
        <v>63</v>
      </c>
      <c r="Z29" s="2" t="str">
        <v xml:space="preserve"> </v>
      </c>
    </row>
    <row r="30" spans="7:26" x14ac:dyDescent="0.25">
      <c r="G30" s="2" t="str">
        <f ca="1"/>
        <v>7</v>
      </c>
      <c r="H30" s="2"/>
      <c r="I30" s="2" t="str">
        <v>S</v>
      </c>
      <c r="J30" s="2">
        <v>19</v>
      </c>
      <c r="K30" s="2" t="str">
        <v>r</v>
      </c>
      <c r="L30" s="2">
        <v>18</v>
      </c>
      <c r="M30" s="2">
        <v>36</v>
      </c>
      <c r="N30" s="2"/>
      <c r="O30" s="2">
        <v>37</v>
      </c>
      <c r="P30" s="2" t="str">
        <v>k</v>
      </c>
      <c r="R30" s="2">
        <v>37</v>
      </c>
      <c r="S30" s="2" t="str">
        <v>k</v>
      </c>
      <c r="Y30" s="2">
        <v>19</v>
      </c>
      <c r="Z30" s="2" t="str">
        <v>S</v>
      </c>
    </row>
    <row r="31" spans="7:26" x14ac:dyDescent="0.25">
      <c r="G31" s="2" t="str">
        <f ca="1"/>
        <v>j</v>
      </c>
      <c r="H31" s="2"/>
      <c r="I31" s="2" t="str">
        <v>u</v>
      </c>
      <c r="J31" s="2">
        <v>21</v>
      </c>
      <c r="K31" s="2" t="str">
        <v>j</v>
      </c>
      <c r="L31" s="2">
        <v>10</v>
      </c>
      <c r="M31" s="2">
        <v>30</v>
      </c>
      <c r="N31" s="2"/>
      <c r="O31" s="2">
        <v>31</v>
      </c>
      <c r="P31" s="2" t="str">
        <v>e</v>
      </c>
      <c r="R31" s="2">
        <v>31</v>
      </c>
      <c r="S31" s="2" t="str">
        <v>e</v>
      </c>
      <c r="Y31" s="2">
        <v>47</v>
      </c>
      <c r="Z31" s="2" t="str">
        <v>u</v>
      </c>
    </row>
    <row r="32" spans="7:26" x14ac:dyDescent="0.25">
      <c r="G32" s="2" t="str">
        <f ca="1"/>
        <v>W</v>
      </c>
      <c r="H32" s="2"/>
      <c r="I32" s="2" t="str">
        <v>r</v>
      </c>
      <c r="J32" s="2">
        <v>18</v>
      </c>
      <c r="K32" s="2" t="str">
        <v>g</v>
      </c>
      <c r="L32" s="2">
        <v>7</v>
      </c>
      <c r="M32" s="2">
        <v>24</v>
      </c>
      <c r="N32" s="2"/>
      <c r="O32" s="2">
        <v>25</v>
      </c>
      <c r="P32" s="2" t="str">
        <v>Y</v>
      </c>
      <c r="R32" s="2">
        <v>25</v>
      </c>
      <c r="S32" s="2" t="str">
        <v>Y</v>
      </c>
      <c r="Y32" s="2">
        <v>44</v>
      </c>
      <c r="Z32" s="2" t="str">
        <v>r</v>
      </c>
    </row>
    <row r="33" spans="7:26" x14ac:dyDescent="0.25">
      <c r="G33" s="2" t="str">
        <f ca="1"/>
        <v>a</v>
      </c>
      <c r="H33" s="2"/>
      <c r="I33" s="2" t="str">
        <v>r</v>
      </c>
      <c r="J33" s="2">
        <v>18</v>
      </c>
      <c r="K33" s="2" t="str">
        <v>a</v>
      </c>
      <c r="L33" s="2">
        <v>1</v>
      </c>
      <c r="M33" s="2">
        <v>18</v>
      </c>
      <c r="N33" s="2"/>
      <c r="O33" s="2">
        <v>19</v>
      </c>
      <c r="P33" s="2" t="str">
        <v>S</v>
      </c>
      <c r="R33" s="2">
        <v>19</v>
      </c>
      <c r="S33" s="2" t="str">
        <v>S</v>
      </c>
      <c r="Y33" s="2">
        <v>44</v>
      </c>
      <c r="Z33" s="2" t="str">
        <v>r</v>
      </c>
    </row>
    <row r="34" spans="7:26" x14ac:dyDescent="0.25">
      <c r="G34" s="2" t="str">
        <f ca="1"/>
        <v>V</v>
      </c>
      <c r="H34" s="2"/>
      <c r="I34" s="2" t="str">
        <v>e</v>
      </c>
      <c r="J34" s="2">
        <v>5</v>
      </c>
      <c r="K34" s="2" t="str">
        <v>v</v>
      </c>
      <c r="L34" s="2">
        <v>22</v>
      </c>
      <c r="M34" s="2">
        <v>26</v>
      </c>
      <c r="N34" s="2"/>
      <c r="O34" s="2">
        <v>27</v>
      </c>
      <c r="P34" s="2" t="str">
        <v>a</v>
      </c>
      <c r="R34" s="2">
        <v>27</v>
      </c>
      <c r="S34" s="2" t="str">
        <v>a</v>
      </c>
      <c r="Y34" s="2">
        <v>31</v>
      </c>
      <c r="Z34" s="2" t="str">
        <v>e</v>
      </c>
    </row>
    <row r="35" spans="7:26" x14ac:dyDescent="0.25">
      <c r="G35" s="2" t="str">
        <f ca="1"/>
        <v>,</v>
      </c>
      <c r="H35" s="2"/>
      <c r="I35" s="2" t="str">
        <v>n</v>
      </c>
      <c r="J35" s="2">
        <v>14</v>
      </c>
      <c r="K35" s="2" t="str">
        <v>Q</v>
      </c>
      <c r="L35" s="2">
        <v>17</v>
      </c>
      <c r="M35" s="2">
        <v>30</v>
      </c>
      <c r="N35" s="2"/>
      <c r="O35" s="2">
        <v>31</v>
      </c>
      <c r="P35" s="2" t="str">
        <v>e</v>
      </c>
      <c r="R35" s="2">
        <v>31</v>
      </c>
      <c r="S35" s="2" t="str">
        <v>e</v>
      </c>
      <c r="Y35" s="2">
        <v>40</v>
      </c>
      <c r="Z35" s="2" t="str">
        <v>n</v>
      </c>
    </row>
    <row r="36" spans="7:26" x14ac:dyDescent="0.25">
      <c r="G36" s="2" t="str">
        <f ca="1"/>
        <v>2</v>
      </c>
      <c r="H36" s="2"/>
      <c r="I36" s="2" t="str">
        <v>d</v>
      </c>
      <c r="J36" s="2">
        <v>4</v>
      </c>
      <c r="K36" s="2" t="str">
        <v>T</v>
      </c>
      <c r="L36" s="2">
        <v>20</v>
      </c>
      <c r="M36" s="2">
        <v>23</v>
      </c>
      <c r="N36" s="2"/>
      <c r="O36" s="2">
        <v>24</v>
      </c>
      <c r="P36" s="2" t="str">
        <v>X</v>
      </c>
      <c r="R36" s="2">
        <v>24</v>
      </c>
      <c r="S36" s="2" t="str">
        <v>X</v>
      </c>
      <c r="Y36" s="2">
        <v>30</v>
      </c>
      <c r="Z36" s="2" t="str">
        <v>d</v>
      </c>
    </row>
    <row r="37" spans="7:26" x14ac:dyDescent="0.25">
      <c r="G37" s="2" t="str">
        <f ca="1"/>
        <v>3</v>
      </c>
      <c r="H37" s="2"/>
      <c r="I37" s="2" t="str">
        <v>e</v>
      </c>
      <c r="J37" s="2">
        <v>5</v>
      </c>
      <c r="K37" s="2" t="str">
        <v>x</v>
      </c>
      <c r="L37" s="2">
        <v>24</v>
      </c>
      <c r="M37" s="2">
        <v>28</v>
      </c>
      <c r="N37" s="2"/>
      <c r="O37" s="2">
        <v>29</v>
      </c>
      <c r="P37" s="2" t="str">
        <v>c</v>
      </c>
      <c r="R37" s="2">
        <v>29</v>
      </c>
      <c r="S37" s="2" t="str">
        <v>c</v>
      </c>
      <c r="Y37" s="2">
        <v>31</v>
      </c>
      <c r="Z37" s="2" t="str">
        <v>e</v>
      </c>
    </row>
    <row r="38" spans="7:26" x14ac:dyDescent="0.25">
      <c r="G38" s="2" t="str">
        <f ca="1"/>
        <v>H</v>
      </c>
      <c r="H38" s="2"/>
      <c r="I38" s="2" t="str">
        <v>r</v>
      </c>
      <c r="J38" s="2">
        <v>18</v>
      </c>
      <c r="K38" s="2" t="str">
        <v>n</v>
      </c>
      <c r="L38" s="2">
        <v>14</v>
      </c>
      <c r="M38" s="2">
        <v>31</v>
      </c>
      <c r="N38" s="2"/>
      <c r="O38" s="2">
        <v>32</v>
      </c>
      <c r="P38" s="2" t="str">
        <v>f</v>
      </c>
      <c r="R38" s="2">
        <v>32</v>
      </c>
      <c r="S38" s="2" t="str">
        <v>f</v>
      </c>
      <c r="Y38" s="2">
        <v>44</v>
      </c>
      <c r="Z38" s="2" t="str">
        <v>r</v>
      </c>
    </row>
    <row r="39" spans="7:26" x14ac:dyDescent="0.25">
      <c r="G39" s="2" t="str">
        <f ca="1"/>
        <v>i</v>
      </c>
      <c r="H39" s="2"/>
      <c r="I39" s="2" t="str">
        <v xml:space="preserve"> </v>
      </c>
      <c r="J39" s="2">
        <v>63</v>
      </c>
      <c r="K39" s="2" t="str">
        <v>Z</v>
      </c>
      <c r="L39" s="2">
        <v>26</v>
      </c>
      <c r="M39" s="2">
        <v>88</v>
      </c>
      <c r="N39" s="2"/>
      <c r="O39" s="2">
        <v>23</v>
      </c>
      <c r="P39" s="2" t="str">
        <v>W</v>
      </c>
      <c r="R39" s="2">
        <v>22</v>
      </c>
      <c r="S39" s="2" t="str">
        <v>V</v>
      </c>
      <c r="Y39" s="2">
        <v>63</v>
      </c>
      <c r="Z39" s="2" t="str">
        <v xml:space="preserve"> </v>
      </c>
    </row>
    <row r="40" spans="7:26" x14ac:dyDescent="0.25">
      <c r="G40" s="2" t="str">
        <f ca="1"/>
        <v>T</v>
      </c>
      <c r="H40" s="2"/>
      <c r="I40" s="2" t="str">
        <v>n</v>
      </c>
      <c r="J40" s="2">
        <v>14</v>
      </c>
      <c r="K40" s="2" t="str">
        <v>E</v>
      </c>
      <c r="L40" s="2">
        <v>5</v>
      </c>
      <c r="M40" s="2">
        <v>18</v>
      </c>
      <c r="N40" s="2"/>
      <c r="O40" s="2">
        <v>19</v>
      </c>
      <c r="P40" s="2" t="str">
        <v>S</v>
      </c>
      <c r="R40" s="2">
        <v>19</v>
      </c>
      <c r="S40" s="2" t="str">
        <v>S</v>
      </c>
      <c r="Y40" s="2">
        <v>40</v>
      </c>
      <c r="Z40" s="2" t="str">
        <v>n</v>
      </c>
    </row>
    <row r="41" spans="7:26" x14ac:dyDescent="0.25">
      <c r="G41" s="2" t="str">
        <f ca="1"/>
        <v>D</v>
      </c>
      <c r="H41" s="2"/>
      <c r="I41" s="2" t="str">
        <v>o</v>
      </c>
      <c r="J41" s="2">
        <v>15</v>
      </c>
      <c r="K41" s="2" t="str">
        <v>L</v>
      </c>
      <c r="L41" s="2">
        <v>12</v>
      </c>
      <c r="M41" s="2">
        <v>26</v>
      </c>
      <c r="N41" s="2"/>
      <c r="O41" s="2">
        <v>27</v>
      </c>
      <c r="P41" s="2" t="str">
        <v>a</v>
      </c>
      <c r="R41" s="2">
        <v>27</v>
      </c>
      <c r="S41" s="2" t="str">
        <v>a</v>
      </c>
      <c r="Y41" s="2">
        <v>41</v>
      </c>
      <c r="Z41" s="2" t="str">
        <v>o</v>
      </c>
    </row>
    <row r="42" spans="7:26" x14ac:dyDescent="0.25">
      <c r="G42" s="2" t="str">
        <f ca="1"/>
        <v>4</v>
      </c>
      <c r="H42" s="2"/>
      <c r="I42" s="2" t="str">
        <v>w</v>
      </c>
      <c r="J42" s="2">
        <v>23</v>
      </c>
      <c r="K42" s="2" t="str">
        <v>f</v>
      </c>
      <c r="L42" s="2">
        <v>6</v>
      </c>
      <c r="M42" s="2">
        <v>28</v>
      </c>
      <c r="N42" s="2"/>
      <c r="O42" s="2">
        <v>29</v>
      </c>
      <c r="P42" s="2" t="str">
        <v>c</v>
      </c>
      <c r="R42" s="2">
        <v>29</v>
      </c>
      <c r="S42" s="2" t="str">
        <v>c</v>
      </c>
      <c r="Y42" s="2">
        <v>49</v>
      </c>
      <c r="Z42" s="2" t="str">
        <v>w</v>
      </c>
    </row>
    <row r="43" spans="7:26" x14ac:dyDescent="0.25">
      <c r="G43" s="2" t="str">
        <f ca="1"/>
        <v>A</v>
      </c>
      <c r="H43" s="2"/>
      <c r="I43" s="2" t="str">
        <v>.</v>
      </c>
      <c r="J43" s="2">
        <v>66</v>
      </c>
      <c r="K43" s="2" t="str">
        <v>6</v>
      </c>
      <c r="L43" s="2">
        <v>58</v>
      </c>
      <c r="M43" s="2">
        <v>123</v>
      </c>
      <c r="N43" s="2"/>
      <c r="O43" s="2">
        <v>58</v>
      </c>
      <c r="P43" s="2" t="str">
        <v>6</v>
      </c>
      <c r="R43" s="2">
        <v>57</v>
      </c>
      <c r="S43" s="2" t="str">
        <v>5</v>
      </c>
      <c r="Y43" s="2">
        <v>66</v>
      </c>
      <c r="Z43" s="2" t="str">
        <v>.</v>
      </c>
    </row>
    <row r="44" spans="7:26" x14ac:dyDescent="0.25">
      <c r="G44" s="2" t="str">
        <f ca="1"/>
        <v>C</v>
      </c>
      <c r="H44" s="2"/>
      <c r="I44" s="2"/>
      <c r="J44" s="2"/>
      <c r="K44" s="2"/>
      <c r="L44" s="2"/>
      <c r="M44" s="2"/>
      <c r="N44" s="2"/>
    </row>
    <row r="45" spans="7:26" x14ac:dyDescent="0.25">
      <c r="G45" s="2" t="str">
        <f ca="1"/>
        <v>y</v>
      </c>
      <c r="H45" s="2"/>
      <c r="I45" s="2"/>
      <c r="J45" s="2"/>
      <c r="K45" s="2"/>
      <c r="L45" s="2"/>
      <c r="M45" s="2"/>
      <c r="N45" s="2"/>
    </row>
    <row r="46" spans="7:26" x14ac:dyDescent="0.25">
      <c r="G46" s="2" t="str">
        <f ca="1"/>
        <v>k</v>
      </c>
      <c r="H46" s="2"/>
      <c r="I46" s="2"/>
      <c r="J46" s="2"/>
      <c r="K46" s="2"/>
      <c r="L46" s="2"/>
      <c r="M46" s="2"/>
      <c r="N46" s="2"/>
    </row>
    <row r="47" spans="7:26" x14ac:dyDescent="0.25">
      <c r="G47" s="2" t="str">
        <f ca="1"/>
        <v>z</v>
      </c>
      <c r="H47" s="2"/>
      <c r="I47" s="2"/>
      <c r="J47" s="2"/>
      <c r="K47" s="2"/>
      <c r="L47" s="2"/>
      <c r="M47" s="2"/>
      <c r="N47" s="2"/>
    </row>
    <row r="48" spans="7:26" x14ac:dyDescent="0.25">
      <c r="G48" s="2" t="str">
        <f ca="1"/>
        <v>q</v>
      </c>
      <c r="H48" s="2"/>
      <c r="I48" s="2"/>
      <c r="J48" s="2"/>
      <c r="K48" s="2"/>
      <c r="L48" s="2"/>
      <c r="M48" s="2"/>
      <c r="N48" s="2"/>
    </row>
    <row r="49" spans="7:14" x14ac:dyDescent="0.25">
      <c r="G49" s="2" t="str">
        <f ca="1"/>
        <v>Q</v>
      </c>
      <c r="H49" s="2"/>
      <c r="I49" s="2"/>
      <c r="J49" s="2"/>
      <c r="K49" s="2"/>
      <c r="L49" s="2"/>
      <c r="M49" s="2"/>
      <c r="N49" s="2"/>
    </row>
    <row r="50" spans="7:14" x14ac:dyDescent="0.25">
      <c r="G50" s="2" t="str">
        <f ca="1"/>
        <v>S</v>
      </c>
      <c r="H50" s="2"/>
      <c r="I50" s="2"/>
      <c r="J50" s="2"/>
      <c r="K50" s="2"/>
      <c r="L50" s="2"/>
      <c r="M50" s="2"/>
      <c r="N50" s="2"/>
    </row>
    <row r="51" spans="7:14" x14ac:dyDescent="0.25">
      <c r="G51" s="2" t="str">
        <f ca="1"/>
        <v>u</v>
      </c>
      <c r="H51" s="2"/>
      <c r="I51" s="2"/>
      <c r="J51" s="2"/>
      <c r="K51" s="2"/>
      <c r="L51" s="2"/>
      <c r="M51" s="2"/>
      <c r="N51" s="2"/>
    </row>
    <row r="52" spans="7:14" x14ac:dyDescent="0.25">
      <c r="G52" s="2" t="str">
        <f ca="1"/>
        <v>N</v>
      </c>
      <c r="H52" s="2"/>
      <c r="I52" s="2"/>
      <c r="J52" s="2"/>
      <c r="K52" s="2"/>
      <c r="L52" s="2"/>
      <c r="M52" s="2"/>
      <c r="N52" s="2"/>
    </row>
    <row r="53" spans="7:14" x14ac:dyDescent="0.25">
      <c r="G53" s="2" t="str">
        <f ca="1"/>
        <v>I</v>
      </c>
      <c r="H53" s="2"/>
      <c r="I53" s="2"/>
    </row>
    <row r="54" spans="7:14" x14ac:dyDescent="0.25">
      <c r="G54" s="2" t="str">
        <f ca="1"/>
        <v>R</v>
      </c>
      <c r="H54" s="2"/>
      <c r="I54" s="2"/>
    </row>
    <row r="55" spans="7:14" x14ac:dyDescent="0.25">
      <c r="G55" s="2" t="str">
        <f ca="1"/>
        <v>9</v>
      </c>
      <c r="H55" s="2"/>
      <c r="I55" s="2"/>
    </row>
    <row r="56" spans="7:14" x14ac:dyDescent="0.25">
      <c r="G56" s="2" t="str">
        <f ca="1"/>
        <v>Z</v>
      </c>
      <c r="H56" s="2"/>
      <c r="I56" s="2"/>
    </row>
    <row r="57" spans="7:14" x14ac:dyDescent="0.25">
      <c r="G57" s="2" t="str">
        <f ca="1"/>
        <v>h</v>
      </c>
      <c r="H57" s="2"/>
      <c r="I57" s="2"/>
    </row>
    <row r="58" spans="7:14" x14ac:dyDescent="0.25">
      <c r="G58" s="2" t="str">
        <f ca="1"/>
        <v>F</v>
      </c>
      <c r="H58" s="2"/>
      <c r="I58" s="2"/>
    </row>
    <row r="59" spans="7:14" x14ac:dyDescent="0.25">
      <c r="G59" s="2" t="str">
        <f ca="1"/>
        <v>.</v>
      </c>
      <c r="H59" s="2"/>
      <c r="I59" s="2"/>
    </row>
    <row r="60" spans="7:14" x14ac:dyDescent="0.25">
      <c r="G60" s="2" t="str">
        <f ca="1"/>
        <v>Y</v>
      </c>
      <c r="H60" s="2"/>
      <c r="I60" s="2"/>
    </row>
    <row r="61" spans="7:14" x14ac:dyDescent="0.25">
      <c r="G61" s="2" t="str">
        <f ca="1"/>
        <v>m</v>
      </c>
      <c r="H61" s="2"/>
      <c r="I61" s="2"/>
    </row>
    <row r="62" spans="7:14" x14ac:dyDescent="0.25">
      <c r="G62" s="2" t="str">
        <f ca="1"/>
        <v>x</v>
      </c>
      <c r="H62" s="2"/>
      <c r="I62" s="2"/>
    </row>
    <row r="63" spans="7:14" x14ac:dyDescent="0.25">
      <c r="G63" s="2" t="str">
        <f ca="1"/>
        <v>n</v>
      </c>
      <c r="H63" s="2"/>
      <c r="I63" s="2"/>
    </row>
    <row r="64" spans="7:14" x14ac:dyDescent="0.25">
      <c r="G64" s="2" t="str">
        <f ca="1"/>
        <v>t</v>
      </c>
      <c r="H64" s="2"/>
      <c r="I64" s="2"/>
    </row>
    <row r="65" spans="7:9" x14ac:dyDescent="0.25">
      <c r="G65" s="2" t="str">
        <f ca="1"/>
        <v>w</v>
      </c>
      <c r="H65" s="2"/>
      <c r="I65" s="2"/>
    </row>
    <row r="66" spans="7:9" x14ac:dyDescent="0.25">
      <c r="G66" s="2" t="str">
        <f ca="1"/>
        <v>?</v>
      </c>
      <c r="H66" s="2"/>
      <c r="I66" s="2"/>
    </row>
    <row r="67" spans="7:9" x14ac:dyDescent="0.25">
      <c r="G67" s="2" t="str">
        <f ca="1"/>
        <v>!</v>
      </c>
      <c r="H67" s="2"/>
      <c r="I67" s="2"/>
    </row>
    <row r="68" spans="7:9" x14ac:dyDescent="0.25">
      <c r="G68" s="2" t="str">
        <f ca="1"/>
        <v>o</v>
      </c>
      <c r="H68" s="2"/>
      <c r="I68" s="2"/>
    </row>
    <row r="69" spans="7:9" x14ac:dyDescent="0.25">
      <c r="G69" s="2" t="str">
        <f ca="1"/>
        <v>U</v>
      </c>
      <c r="H69" s="2"/>
      <c r="I69" s="2"/>
    </row>
    <row r="70" spans="7:9" x14ac:dyDescent="0.25">
      <c r="G70" s="2" t="str">
        <f ca="1"/>
        <v>P</v>
      </c>
      <c r="H70" s="2"/>
      <c r="I70" s="2"/>
    </row>
    <row r="71" spans="7:9" x14ac:dyDescent="0.25">
      <c r="G71" s="2" t="str">
        <f ca="1"/>
        <v>L</v>
      </c>
      <c r="H71" s="2"/>
      <c r="I71" s="2"/>
    </row>
    <row r="72" spans="7:9" x14ac:dyDescent="0.25">
      <c r="G72" s="2" t="str">
        <f ca="1"/>
        <v xml:space="preserve"> </v>
      </c>
      <c r="H72" s="2"/>
      <c r="I72" s="2"/>
    </row>
    <row r="73" spans="7:9" x14ac:dyDescent="0.25">
      <c r="G73" s="2" t="str">
        <f ca="1"/>
        <v>E</v>
      </c>
      <c r="H73" s="2"/>
      <c r="I73" s="2"/>
    </row>
    <row r="74" spans="7:9" x14ac:dyDescent="0.25">
      <c r="G74" s="2" t="str">
        <f ca="1"/>
        <v>5</v>
      </c>
      <c r="H74" s="2"/>
      <c r="I74" s="2"/>
    </row>
    <row r="75" spans="7:9" x14ac:dyDescent="0.25">
      <c r="G75" s="2" t="str">
        <f ca="1"/>
        <v>g</v>
      </c>
      <c r="H75" s="2"/>
      <c r="I75" s="2"/>
    </row>
    <row r="76" spans="7:9" x14ac:dyDescent="0.25">
      <c r="G76" s="2" t="str">
        <f ca="1"/>
        <v>l</v>
      </c>
      <c r="H76" s="2"/>
      <c r="I76" s="2"/>
    </row>
    <row r="77" spans="7:9" x14ac:dyDescent="0.25">
      <c r="G77" s="2" t="str">
        <f ca="1"/>
        <v>c</v>
      </c>
      <c r="H77" s="2"/>
      <c r="I77" s="2"/>
    </row>
    <row r="78" spans="7:9" x14ac:dyDescent="0.25">
      <c r="G78" s="2"/>
      <c r="H78" s="2"/>
      <c r="I78" s="2"/>
    </row>
    <row r="79" spans="7:9" x14ac:dyDescent="0.25">
      <c r="G79" s="2"/>
      <c r="H79" s="2"/>
      <c r="I79" s="2"/>
    </row>
    <row r="80" spans="7:9" x14ac:dyDescent="0.25">
      <c r="G80" s="2"/>
      <c r="H80" s="2"/>
      <c r="I80" s="2"/>
    </row>
    <row r="81" spans="7:9" x14ac:dyDescent="0.25">
      <c r="G81" s="2"/>
      <c r="H81" s="2"/>
      <c r="I81" s="2"/>
    </row>
    <row r="82" spans="7:9" x14ac:dyDescent="0.25">
      <c r="G82" s="2"/>
      <c r="H82" s="2"/>
      <c r="I82" s="2"/>
    </row>
    <row r="83" spans="7:9" x14ac:dyDescent="0.25">
      <c r="G83" s="2"/>
      <c r="H83" s="2"/>
      <c r="I83" s="2"/>
    </row>
    <row r="84" spans="7:9" x14ac:dyDescent="0.25">
      <c r="G84" s="2"/>
      <c r="H84" s="2"/>
      <c r="I84" s="2"/>
    </row>
    <row r="85" spans="7:9" x14ac:dyDescent="0.25">
      <c r="G85" s="2"/>
      <c r="H85" s="2"/>
      <c r="I85" s="2"/>
    </row>
    <row r="86" spans="7:9" x14ac:dyDescent="0.25">
      <c r="G86" s="2"/>
      <c r="H86" s="2"/>
      <c r="I86" s="2"/>
    </row>
    <row r="87" spans="7:9" x14ac:dyDescent="0.25">
      <c r="G87" s="2"/>
      <c r="H87" s="2"/>
      <c r="I87" s="2"/>
    </row>
    <row r="88" spans="7:9" x14ac:dyDescent="0.25">
      <c r="G88" s="2"/>
      <c r="H88" s="2"/>
      <c r="I88" s="2"/>
    </row>
    <row r="89" spans="7:9" x14ac:dyDescent="0.25">
      <c r="G89" s="2"/>
      <c r="H89" s="2"/>
      <c r="I89" s="2"/>
    </row>
    <row r="90" spans="7:9" x14ac:dyDescent="0.25">
      <c r="G90" s="2"/>
      <c r="H90" s="2"/>
      <c r="I90" s="2"/>
    </row>
    <row r="91" spans="7:9" x14ac:dyDescent="0.25">
      <c r="G91" s="2"/>
      <c r="H91" s="2"/>
      <c r="I91" s="2"/>
    </row>
    <row r="92" spans="7:9" x14ac:dyDescent="0.25">
      <c r="G92" s="2"/>
      <c r="H92" s="2"/>
      <c r="I92" s="2"/>
    </row>
    <row r="93" spans="7:9" x14ac:dyDescent="0.25">
      <c r="G93" s="2"/>
      <c r="H93" s="2"/>
      <c r="I93" s="2"/>
    </row>
    <row r="94" spans="7:9" x14ac:dyDescent="0.25">
      <c r="G94" s="2"/>
      <c r="H94" s="2"/>
      <c r="I94" s="2"/>
    </row>
    <row r="95" spans="7:9" x14ac:dyDescent="0.25">
      <c r="G95" s="2"/>
      <c r="H95" s="2"/>
      <c r="I95" s="2"/>
    </row>
    <row r="96" spans="7:9" x14ac:dyDescent="0.25">
      <c r="G96" s="2"/>
      <c r="H96" s="2"/>
      <c r="I96" s="2"/>
    </row>
    <row r="97" spans="7:9" x14ac:dyDescent="0.25">
      <c r="G97" s="2"/>
      <c r="H97" s="2"/>
      <c r="I97" s="2"/>
    </row>
    <row r="98" spans="7:9" x14ac:dyDescent="0.25">
      <c r="G98" s="2"/>
      <c r="H98" s="2"/>
      <c r="I98" s="2"/>
    </row>
    <row r="99" spans="7:9" x14ac:dyDescent="0.25">
      <c r="G99" s="2"/>
      <c r="H99" s="2"/>
      <c r="I99" s="2"/>
    </row>
    <row r="100" spans="7:9" x14ac:dyDescent="0.25">
      <c r="G100" s="2"/>
      <c r="H100" s="2"/>
      <c r="I100" s="2"/>
    </row>
    <row r="101" spans="7:9" x14ac:dyDescent="0.25">
      <c r="G101" s="2"/>
      <c r="H101" s="2"/>
      <c r="I101" s="2"/>
    </row>
    <row r="102" spans="7:9" x14ac:dyDescent="0.25">
      <c r="G102" s="2"/>
      <c r="H102" s="2"/>
      <c r="I102" s="2"/>
    </row>
    <row r="103" spans="7:9" x14ac:dyDescent="0.25">
      <c r="G103" s="2"/>
      <c r="H103" s="2"/>
      <c r="I103" s="2"/>
    </row>
    <row r="104" spans="7:9" x14ac:dyDescent="0.25">
      <c r="G104" s="2"/>
      <c r="H104" s="2"/>
      <c r="I104" s="2"/>
    </row>
    <row r="105" spans="7:9" x14ac:dyDescent="0.25">
      <c r="G105" s="2"/>
      <c r="H105" s="2"/>
      <c r="I105" s="2"/>
    </row>
    <row r="106" spans="7:9" x14ac:dyDescent="0.25">
      <c r="G106" s="2"/>
      <c r="H106" s="2"/>
      <c r="I106" s="2"/>
    </row>
    <row r="107" spans="7:9" x14ac:dyDescent="0.25">
      <c r="G107" s="2"/>
      <c r="H107" s="2"/>
      <c r="I107" s="2"/>
    </row>
    <row r="108" spans="7:9" x14ac:dyDescent="0.25">
      <c r="G108" s="2"/>
      <c r="H108" s="2"/>
      <c r="I108" s="2"/>
    </row>
    <row r="109" spans="7:9" x14ac:dyDescent="0.25">
      <c r="G109" s="2"/>
      <c r="H109" s="2"/>
      <c r="I109" s="2"/>
    </row>
    <row r="110" spans="7:9" x14ac:dyDescent="0.25">
      <c r="G110" s="2"/>
      <c r="H110" s="2"/>
      <c r="I110" s="2"/>
    </row>
    <row r="111" spans="7:9" x14ac:dyDescent="0.25">
      <c r="G111" s="2"/>
      <c r="H111" s="2"/>
      <c r="I111" s="2"/>
    </row>
    <row r="112" spans="7:9" x14ac:dyDescent="0.25">
      <c r="G112" s="2"/>
      <c r="H112" s="2"/>
      <c r="I112" s="2"/>
    </row>
    <row r="113" spans="7:9" x14ac:dyDescent="0.25">
      <c r="G113" s="2"/>
      <c r="H113" s="2"/>
      <c r="I113" s="2"/>
    </row>
    <row r="114" spans="7:9" x14ac:dyDescent="0.25">
      <c r="G114" s="2"/>
      <c r="H114" s="2"/>
      <c r="I114" s="2"/>
    </row>
    <row r="115" spans="7:9" x14ac:dyDescent="0.25">
      <c r="G115" s="2"/>
      <c r="H115" s="2"/>
      <c r="I115" s="2"/>
    </row>
    <row r="116" spans="7:9" x14ac:dyDescent="0.25">
      <c r="G116" s="2"/>
      <c r="H116" s="2"/>
      <c r="I116" s="2"/>
    </row>
    <row r="117" spans="7:9" x14ac:dyDescent="0.25">
      <c r="G117" s="2"/>
      <c r="H117" s="2"/>
      <c r="I117" s="2"/>
    </row>
    <row r="118" spans="7:9" x14ac:dyDescent="0.25">
      <c r="G118" s="2"/>
      <c r="H118" s="2"/>
      <c r="I118" s="2"/>
    </row>
    <row r="119" spans="7:9" x14ac:dyDescent="0.25">
      <c r="G119" s="2"/>
      <c r="H119" s="2"/>
      <c r="I119" s="2"/>
    </row>
    <row r="120" spans="7:9" x14ac:dyDescent="0.25">
      <c r="G120" s="2"/>
      <c r="H120" s="2"/>
      <c r="I120" s="2"/>
    </row>
    <row r="121" spans="7:9" x14ac:dyDescent="0.25">
      <c r="G121" s="2"/>
      <c r="H121" s="2"/>
      <c r="I121" s="2"/>
    </row>
    <row r="122" spans="7:9" x14ac:dyDescent="0.25">
      <c r="G122" s="2"/>
      <c r="H122" s="2"/>
      <c r="I122" s="2"/>
    </row>
    <row r="123" spans="7:9" x14ac:dyDescent="0.25">
      <c r="G123" s="2"/>
      <c r="H123" s="2"/>
      <c r="I123" s="2"/>
    </row>
    <row r="124" spans="7:9" x14ac:dyDescent="0.25">
      <c r="G124" s="2"/>
      <c r="H124" s="2"/>
      <c r="I124" s="2"/>
    </row>
    <row r="125" spans="7:9" x14ac:dyDescent="0.25">
      <c r="G125" s="2"/>
      <c r="H125" s="2"/>
      <c r="I125" s="2"/>
    </row>
    <row r="126" spans="7:9" x14ac:dyDescent="0.25">
      <c r="G126" s="2"/>
      <c r="H126" s="2"/>
      <c r="I126" s="2"/>
    </row>
    <row r="127" spans="7:9" x14ac:dyDescent="0.25">
      <c r="G127" s="2"/>
      <c r="H127" s="2"/>
      <c r="I127" s="2"/>
    </row>
    <row r="128" spans="7:9" x14ac:dyDescent="0.25">
      <c r="G128" s="2"/>
      <c r="H128" s="2"/>
      <c r="I128" s="2"/>
    </row>
    <row r="129" spans="7:9" x14ac:dyDescent="0.25">
      <c r="G129" s="2"/>
      <c r="H129" s="2"/>
      <c r="I129" s="2"/>
    </row>
    <row r="130" spans="7:9" x14ac:dyDescent="0.25">
      <c r="G130" s="2"/>
      <c r="H130" s="2"/>
      <c r="I130" s="2"/>
    </row>
    <row r="131" spans="7:9" x14ac:dyDescent="0.25">
      <c r="G131" s="2"/>
      <c r="H131" s="2"/>
      <c r="I131" s="2"/>
    </row>
    <row r="132" spans="7:9" x14ac:dyDescent="0.25">
      <c r="G132" s="2"/>
      <c r="H132" s="2"/>
      <c r="I132" s="2"/>
    </row>
    <row r="133" spans="7:9" x14ac:dyDescent="0.25">
      <c r="G133" s="2"/>
      <c r="H133" s="2"/>
      <c r="I133" s="2"/>
    </row>
    <row r="134" spans="7:9" x14ac:dyDescent="0.25">
      <c r="G134" s="2"/>
      <c r="H134" s="2"/>
      <c r="I134" s="2"/>
    </row>
    <row r="135" spans="7:9" x14ac:dyDescent="0.25">
      <c r="G135" s="2"/>
      <c r="H135" s="2"/>
      <c r="I135" s="2"/>
    </row>
    <row r="136" spans="7:9" x14ac:dyDescent="0.25">
      <c r="G136" s="2"/>
      <c r="H136" s="2"/>
      <c r="I136" s="2"/>
    </row>
    <row r="137" spans="7:9" x14ac:dyDescent="0.25">
      <c r="G137" s="2"/>
      <c r="H137" s="2"/>
      <c r="I137" s="2"/>
    </row>
    <row r="138" spans="7:9" x14ac:dyDescent="0.25">
      <c r="G138" s="2"/>
      <c r="H138" s="2"/>
      <c r="I138" s="2"/>
    </row>
    <row r="139" spans="7:9" x14ac:dyDescent="0.25">
      <c r="G139" s="2"/>
      <c r="H139" s="2"/>
      <c r="I139" s="2"/>
    </row>
    <row r="140" spans="7:9" x14ac:dyDescent="0.25">
      <c r="G140" s="2"/>
      <c r="H140" s="2"/>
      <c r="I140" s="2"/>
    </row>
    <row r="141" spans="7:9" x14ac:dyDescent="0.25">
      <c r="G141" s="2"/>
      <c r="H141" s="2"/>
      <c r="I141" s="2"/>
    </row>
    <row r="142" spans="7:9" x14ac:dyDescent="0.25">
      <c r="G142" s="2"/>
      <c r="H142" s="2"/>
      <c r="I142" s="2"/>
    </row>
    <row r="143" spans="7:9" x14ac:dyDescent="0.25">
      <c r="G143" s="2"/>
      <c r="H143" s="2"/>
      <c r="I143" s="2"/>
    </row>
    <row r="144" spans="7:9" x14ac:dyDescent="0.25">
      <c r="G144" s="2"/>
      <c r="H144" s="2"/>
      <c r="I144" s="2"/>
    </row>
    <row r="145" spans="7:9" x14ac:dyDescent="0.25">
      <c r="G145" s="2"/>
      <c r="H145" s="2"/>
      <c r="I145" s="2"/>
    </row>
    <row r="146" spans="7:9" x14ac:dyDescent="0.25">
      <c r="G146" s="2"/>
      <c r="H146" s="2"/>
      <c r="I146" s="2"/>
    </row>
    <row r="147" spans="7:9" x14ac:dyDescent="0.25">
      <c r="G147" s="2"/>
      <c r="H147" s="2"/>
      <c r="I147" s="2"/>
    </row>
    <row r="148" spans="7:9" x14ac:dyDescent="0.25">
      <c r="G148" s="2"/>
      <c r="H148" s="2"/>
      <c r="I148" s="2"/>
    </row>
    <row r="149" spans="7:9" x14ac:dyDescent="0.25">
      <c r="G149" s="2"/>
      <c r="H149" s="2"/>
      <c r="I149" s="2"/>
    </row>
    <row r="150" spans="7:9" x14ac:dyDescent="0.25">
      <c r="G150" s="2"/>
      <c r="H150" s="2"/>
      <c r="I150" s="2"/>
    </row>
  </sheetData>
  <printOptions headings="1"/>
  <pageMargins left="0.7" right="0.7" top="0.75" bottom="0.75" header="0.3" footer="0.3"/>
  <pageSetup paperSize="9" orientation="portrait" cellComments="atEnd"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59E53-8F26-4730-98E7-4D0632AAF5B0}">
  <sheetPr codeName="Sheet19"/>
  <dimension ref="B2:CC148"/>
  <sheetViews>
    <sheetView showGridLines="0" zoomScale="130" zoomScaleNormal="130" workbookViewId="0">
      <selection activeCell="C5" sqref="C5"/>
    </sheetView>
  </sheetViews>
  <sheetFormatPr defaultRowHeight="15" x14ac:dyDescent="0.25"/>
  <cols>
    <col min="1" max="1" width="3" customWidth="1"/>
    <col min="2" max="2" width="18.85546875" bestFit="1" customWidth="1"/>
    <col min="3" max="3" width="30.7109375" bestFit="1" customWidth="1"/>
    <col min="4" max="4" width="7.28515625" customWidth="1"/>
    <col min="15" max="16" width="3" style="2" bestFit="1" customWidth="1"/>
    <col min="17" max="17" width="2.7109375" style="2" bestFit="1" customWidth="1"/>
    <col min="18" max="18" width="3" style="2" bestFit="1" customWidth="1"/>
    <col min="19" max="19" width="2" style="2" bestFit="1" customWidth="1"/>
    <col min="20" max="20" width="3" style="2" bestFit="1" customWidth="1"/>
    <col min="21" max="22" width="2.28515625" style="2" bestFit="1" customWidth="1"/>
    <col min="23" max="81" width="3" style="2" bestFit="1" customWidth="1"/>
  </cols>
  <sheetData>
    <row r="2" spans="2:81" x14ac:dyDescent="0.25">
      <c r="B2" s="24" t="s">
        <v>8</v>
      </c>
      <c r="C2" s="5" t="s">
        <v>90</v>
      </c>
    </row>
    <row r="3" spans="2:81" x14ac:dyDescent="0.25">
      <c r="B3" s="24" t="s">
        <v>91</v>
      </c>
      <c r="C3" s="5" t="s">
        <v>66</v>
      </c>
      <c r="I3" t="str">
        <f>"LENGTH: "&amp;LEN(B11)</f>
        <v>LENGTH: 67</v>
      </c>
    </row>
    <row r="4" spans="2:81" x14ac:dyDescent="0.25">
      <c r="B4" s="24" t="s">
        <v>7</v>
      </c>
      <c r="C4" s="5" t="str">
        <f>LEFT(C3&amp;C2,LEN(C2))</f>
        <v>PDefend base! Attack at dawn</v>
      </c>
      <c r="O4" s="2" t="str" cm="1">
        <f t="array" ref="O4:CC4">MID(B11,_xlfn.SEQUENCE(,LEN(B11)),1)</f>
        <v>A</v>
      </c>
      <c r="P4" s="2" t="str">
        <v>B</v>
      </c>
      <c r="Q4" s="2" t="str">
        <v>C</v>
      </c>
      <c r="R4" s="2" t="str">
        <v>D</v>
      </c>
      <c r="S4" s="2" t="str">
        <v>E</v>
      </c>
      <c r="T4" s="2" t="str">
        <v>F</v>
      </c>
      <c r="U4" s="2" t="str">
        <v>G</v>
      </c>
      <c r="V4" s="2" t="str">
        <v>H</v>
      </c>
      <c r="W4" s="2" t="str">
        <v>I</v>
      </c>
      <c r="X4" s="2" t="str">
        <v>J</v>
      </c>
      <c r="Y4" s="2" t="str">
        <v>K</v>
      </c>
      <c r="Z4" s="2" t="str">
        <v>L</v>
      </c>
      <c r="AA4" s="2" t="str">
        <v>M</v>
      </c>
      <c r="AB4" s="2" t="str">
        <v>N</v>
      </c>
      <c r="AC4" s="2" t="str">
        <v>O</v>
      </c>
      <c r="AD4" s="2" t="str">
        <v>P</v>
      </c>
      <c r="AE4" s="2" t="str">
        <v>Q</v>
      </c>
      <c r="AF4" s="2" t="str">
        <v>R</v>
      </c>
      <c r="AG4" s="2" t="str">
        <v>S</v>
      </c>
      <c r="AH4" s="2" t="str">
        <v>T</v>
      </c>
      <c r="AI4" s="2" t="str">
        <v>U</v>
      </c>
      <c r="AJ4" s="2" t="str">
        <v>V</v>
      </c>
      <c r="AK4" s="2" t="str">
        <v>W</v>
      </c>
      <c r="AL4" s="2" t="str">
        <v>X</v>
      </c>
      <c r="AM4" s="2" t="str">
        <v>Y</v>
      </c>
      <c r="AN4" s="2" t="str">
        <v>Z</v>
      </c>
      <c r="AO4" s="2" t="str">
        <v>a</v>
      </c>
      <c r="AP4" s="2" t="str">
        <v>b</v>
      </c>
      <c r="AQ4" s="2" t="str">
        <v>c</v>
      </c>
      <c r="AR4" s="2" t="str">
        <v>d</v>
      </c>
      <c r="AS4" s="2" t="str">
        <v>e</v>
      </c>
      <c r="AT4" s="2" t="str">
        <v>f</v>
      </c>
      <c r="AU4" s="2" t="str">
        <v>g</v>
      </c>
      <c r="AV4" s="2" t="str">
        <v>h</v>
      </c>
      <c r="AW4" s="2" t="str">
        <v>i</v>
      </c>
      <c r="AX4" s="2" t="str">
        <v>j</v>
      </c>
      <c r="AY4" s="2" t="str">
        <v>k</v>
      </c>
      <c r="AZ4" s="2" t="str">
        <v>l</v>
      </c>
      <c r="BA4" s="2" t="str">
        <v>m</v>
      </c>
      <c r="BB4" s="2" t="str">
        <v>n</v>
      </c>
      <c r="BC4" s="2" t="str">
        <v>o</v>
      </c>
      <c r="BD4" s="2" t="str">
        <v>p</v>
      </c>
      <c r="BE4" s="2" t="str">
        <v>q</v>
      </c>
      <c r="BF4" s="2" t="str">
        <v>r</v>
      </c>
      <c r="BG4" s="2" t="str">
        <v>s</v>
      </c>
      <c r="BH4" s="2" t="str">
        <v>t</v>
      </c>
      <c r="BI4" s="2" t="str">
        <v>u</v>
      </c>
      <c r="BJ4" s="2" t="str">
        <v>v</v>
      </c>
      <c r="BK4" s="2" t="str">
        <v>w</v>
      </c>
      <c r="BL4" s="2" t="str">
        <v>x</v>
      </c>
      <c r="BM4" s="2" t="str">
        <v>y</v>
      </c>
      <c r="BN4" s="2" t="str">
        <v>z</v>
      </c>
      <c r="BO4" s="2" t="str">
        <v>1</v>
      </c>
      <c r="BP4" s="2" t="str">
        <v>2</v>
      </c>
      <c r="BQ4" s="2" t="str">
        <v>3</v>
      </c>
      <c r="BR4" s="2" t="str">
        <v>4</v>
      </c>
      <c r="BS4" s="2" t="str">
        <v>5</v>
      </c>
      <c r="BT4" s="2" t="str">
        <v>6</v>
      </c>
      <c r="BU4" s="2" t="str">
        <v>7</v>
      </c>
      <c r="BV4" s="2" t="str">
        <v>8</v>
      </c>
      <c r="BW4" s="2" t="str">
        <v>9</v>
      </c>
      <c r="BX4" s="2" t="str">
        <v>0</v>
      </c>
      <c r="BY4" s="2" t="str">
        <v xml:space="preserve"> </v>
      </c>
      <c r="BZ4" s="2" t="str">
        <v>!</v>
      </c>
      <c r="CA4" s="2" t="str">
        <v>?</v>
      </c>
      <c r="CB4" s="2" t="str">
        <v>.</v>
      </c>
      <c r="CC4" s="2" t="str">
        <v>,</v>
      </c>
    </row>
    <row r="5" spans="2:81" x14ac:dyDescent="0.25">
      <c r="B5" s="24" t="s">
        <v>6</v>
      </c>
      <c r="C5" s="5" t="str" cm="1">
        <f t="array" ref="C5">_xlfn.TEXTJOIN(,TRUE,MID(B11,MOD(FIND(MID(C2,_xlfn.SEQUENCE(LEN(C2)),1),B11)-1+FIND(MID(C4,MOD(_xlfn.SEQUENCE(LEN(C2))-1,LEN(C4))+1,1),B11),LEN(B11))+1,1))</f>
        <v>Ti  DCZX3EIb8!uYF4.gWFpZ5IVm</v>
      </c>
      <c r="O5" s="2">
        <v>0</v>
      </c>
      <c r="P5" s="2">
        <v>1</v>
      </c>
      <c r="Q5" s="2">
        <v>2</v>
      </c>
      <c r="R5" s="2">
        <v>3</v>
      </c>
      <c r="S5" s="2">
        <v>4</v>
      </c>
      <c r="T5" s="2">
        <v>5</v>
      </c>
      <c r="U5" s="2">
        <v>6</v>
      </c>
      <c r="V5" s="2">
        <v>7</v>
      </c>
      <c r="W5" s="2">
        <v>8</v>
      </c>
      <c r="X5" s="2">
        <v>9</v>
      </c>
      <c r="Y5" s="2">
        <v>10</v>
      </c>
      <c r="Z5" s="2">
        <v>11</v>
      </c>
      <c r="AA5" s="2">
        <v>12</v>
      </c>
      <c r="AB5" s="2">
        <v>13</v>
      </c>
      <c r="AC5" s="2">
        <v>14</v>
      </c>
      <c r="AD5" s="2">
        <v>15</v>
      </c>
      <c r="AE5" s="2">
        <v>16</v>
      </c>
      <c r="AF5" s="2">
        <v>17</v>
      </c>
      <c r="AG5" s="2">
        <v>18</v>
      </c>
      <c r="AH5" s="2">
        <v>19</v>
      </c>
      <c r="AI5" s="2">
        <v>20</v>
      </c>
      <c r="AJ5" s="2">
        <v>21</v>
      </c>
      <c r="AK5" s="2">
        <v>22</v>
      </c>
      <c r="AL5" s="2">
        <v>23</v>
      </c>
      <c r="AM5" s="2">
        <v>24</v>
      </c>
      <c r="AN5" s="2">
        <v>25</v>
      </c>
      <c r="AO5" s="2">
        <v>26</v>
      </c>
      <c r="AP5" s="2">
        <v>27</v>
      </c>
      <c r="AQ5" s="2">
        <v>28</v>
      </c>
      <c r="AR5" s="2">
        <v>29</v>
      </c>
      <c r="AS5" s="2">
        <v>30</v>
      </c>
      <c r="AT5" s="2">
        <v>31</v>
      </c>
      <c r="AU5" s="2">
        <v>32</v>
      </c>
      <c r="AV5" s="2">
        <v>33</v>
      </c>
      <c r="AW5" s="2">
        <v>34</v>
      </c>
      <c r="AX5" s="2">
        <v>35</v>
      </c>
      <c r="AY5" s="2">
        <v>36</v>
      </c>
      <c r="AZ5" s="2">
        <v>37</v>
      </c>
      <c r="BA5" s="2">
        <v>38</v>
      </c>
      <c r="BB5" s="2">
        <v>39</v>
      </c>
      <c r="BC5" s="2">
        <v>40</v>
      </c>
      <c r="BD5" s="2">
        <v>41</v>
      </c>
      <c r="BE5" s="2">
        <v>42</v>
      </c>
      <c r="BF5" s="2">
        <v>43</v>
      </c>
      <c r="BG5" s="2">
        <v>44</v>
      </c>
      <c r="BH5" s="2">
        <v>45</v>
      </c>
      <c r="BI5" s="2">
        <v>46</v>
      </c>
      <c r="BJ5" s="2">
        <v>47</v>
      </c>
      <c r="BK5" s="2">
        <v>48</v>
      </c>
      <c r="BL5" s="2">
        <v>49</v>
      </c>
      <c r="BM5" s="2">
        <v>50</v>
      </c>
      <c r="BN5" s="2">
        <v>51</v>
      </c>
      <c r="BO5" s="2">
        <v>52</v>
      </c>
      <c r="BP5" s="2">
        <v>53</v>
      </c>
      <c r="BQ5" s="2">
        <v>54</v>
      </c>
      <c r="BR5" s="2">
        <v>55</v>
      </c>
      <c r="BS5" s="2">
        <v>56</v>
      </c>
      <c r="BT5" s="2">
        <v>57</v>
      </c>
      <c r="BU5" s="2">
        <v>58</v>
      </c>
      <c r="BV5" s="2">
        <v>59</v>
      </c>
      <c r="BW5" s="2">
        <v>60</v>
      </c>
      <c r="BX5" s="2">
        <v>61</v>
      </c>
      <c r="BY5" s="2">
        <v>62</v>
      </c>
      <c r="BZ5" s="2">
        <v>63</v>
      </c>
      <c r="CA5" s="2">
        <v>64</v>
      </c>
      <c r="CB5" s="2">
        <v>65</v>
      </c>
      <c r="CC5" s="2">
        <v>66</v>
      </c>
    </row>
    <row r="7" spans="2:81" x14ac:dyDescent="0.25">
      <c r="B7" s="25" t="s">
        <v>2</v>
      </c>
      <c r="C7" s="5" t="s">
        <v>66</v>
      </c>
    </row>
    <row r="8" spans="2:81" x14ac:dyDescent="0.25">
      <c r="B8" s="25" t="s">
        <v>10</v>
      </c>
      <c r="C8" s="5" t="str">
        <f>C5</f>
        <v>Ti  DCZX3EIb8!uYF4.gWFpZ5IVm</v>
      </c>
    </row>
    <row r="9" spans="2:81" x14ac:dyDescent="0.25">
      <c r="B9" s="25" t="s">
        <v>9</v>
      </c>
      <c r="C9" s="5" t="str" cm="1">
        <f t="array" ref="C9">_xlfn.TEXTJOIN(,TRUE,MID(B11,MOD(FIND(MID(C8,_xlfn.SEQUENCE(LEN(C8)),1),B11)-1-FIND(MID(C4,MOD(_xlfn.SEQUENCE(LEN(C8))-1,LEN(C4))+1,1),B11),LEN(B11))+1,1))</f>
        <v>Defend base! Attack at dawn.</v>
      </c>
      <c r="I9" s="2" t="str" cm="1">
        <f t="array" ref="I9:I36">MID(C2,_xlfn.SEQUENCE(LEN(C2)),1)</f>
        <v>D</v>
      </c>
      <c r="J9" s="2" cm="1">
        <f t="array" ref="J9:J36">SEARCH(MID(C2,_xlfn.SEQUENCE(LEN(C2)),1),B11)</f>
        <v>4</v>
      </c>
      <c r="K9" s="2" t="str" cm="1">
        <f t="array" ref="K9:K36">MID(C4,MOD(_xlfn.SEQUENCE(LEN(C2))-1,LEN(C4))+1,1)</f>
        <v>P</v>
      </c>
      <c r="L9" s="2" cm="1">
        <f t="array" ref="L9:L36">SEARCH(MID(C4,MOD(_xlfn.SEQUENCE(LEN(C2))-1,LEN(C4))+1,1),B11)</f>
        <v>16</v>
      </c>
      <c r="M9" s="2" cm="1">
        <f t="array" ref="M9:M36">SEARCH(MID(C2,_xlfn.SEQUENCE(LEN(C2)),1),B11)-1+SEARCH(MID(C4,MOD(_xlfn.SEQUENCE(LEN(C2))-1,LEN(C4))+1,1),B11)</f>
        <v>19</v>
      </c>
      <c r="N9" s="2"/>
      <c r="O9" s="2" cm="1">
        <f t="array" ref="O9:O36">IF(SEARCH(MID(C2,_xlfn.SEQUENCE(LEN(C2)),1),B11)+SEARCH(MID(C4,MOD(_xlfn.SEQUENCE(LEN(C2))-1,LEN(C4))+1,1),B11)&gt;=LEN(B11),MOD(SEARCH(MID(C2,_xlfn.SEQUENCE(LEN(C2)),1),B11)+SEARCH(MID(C4,MOD(_xlfn.SEQUENCE(LEN(C2))-1,LEN(C4))+1,1),B11),LEN(B11))+1,MOD(SEARCH(MID(C2,_xlfn.SEQUENCE(LEN(C2)),1),B11)+SEARCH(MID(C4,MOD(_xlfn.SEQUENCE(LEN(C2))-1,LEN(C4))+1,1),B11),LEN(B11)))</f>
        <v>20</v>
      </c>
      <c r="P9" s="2" t="str" cm="1">
        <f t="array" ref="P9:P36">MID(B11,IF(SEARCH(MID(C2,_xlfn.SEQUENCE(LEN(C2)),1),B11)+SEARCH(MID(C4,MOD(_xlfn.SEQUENCE(LEN(C2))-1,LEN(C4))+1,1),B11)&gt;=LEN(B11),MOD(SEARCH(MID(C2,_xlfn.SEQUENCE(LEN(C2)),1),B11)+SEARCH(MID(C4,MOD(_xlfn.SEQUENCE(LEN(C2))-1,LEN(C4))+1,1),B11),LEN(B11))+1,MOD(SEARCH(MID(C2,_xlfn.SEQUENCE(LEN(C2)),1),B11)+SEARCH(MID(C4,MOD(_xlfn.SEQUENCE(LEN(C2))-1,LEN(C4))+1,1),B11),LEN(B11))),1)</f>
        <v>T</v>
      </c>
      <c r="R9" s="2" cm="1">
        <f t="array" ref="R9:R36">MOD(SEARCH(MID(C2,_xlfn.SEQUENCE(LEN(C2)),1),B11)-1+SEARCH(MID(C4,MOD(_xlfn.SEQUENCE(LEN(C2))-1,LEN(C4))+1,1),B11),LEN(B11))+1</f>
        <v>20</v>
      </c>
      <c r="S9" s="2" t="str" cm="1">
        <f t="array" ref="S9:S36">MID(B11,MOD(SEARCH(MID(C2,_xlfn.SEQUENCE(LEN(C2)),1),B11)-1+SEARCH(MID(C4,MOD(_xlfn.SEQUENCE(LEN(C2))-1,LEN(C4))+1,1),B11),LEN(B11))+1,1)</f>
        <v>T</v>
      </c>
      <c r="Y9" s="2" cm="1">
        <f t="array" ref="Y9:Y36">MOD(FIND(MID(C8,_xlfn.SEQUENCE(LEN(C8)),1),B11)-1-FIND(MID(C4,MOD(_xlfn.SEQUENCE(LEN(C8))-1,LEN(C4))+1,1),B11),LEN(B11))+1</f>
        <v>4</v>
      </c>
      <c r="Z9" s="2" t="str" cm="1">
        <f t="array" ref="Z9:Z36">MID(B11,MOD(FIND(MID(C8,_xlfn.SEQUENCE(LEN(C8)),1),B11)-1-FIND(MID(C4,MOD(_xlfn.SEQUENCE(LEN(C8))-1,LEN(C4))+1,1),B11),LEN(B11))+1,1)</f>
        <v>D</v>
      </c>
    </row>
    <row r="10" spans="2:81" x14ac:dyDescent="0.25">
      <c r="G10" s="2"/>
      <c r="H10" s="2"/>
      <c r="I10" s="2" t="str">
        <v>e</v>
      </c>
      <c r="J10" s="2">
        <v>5</v>
      </c>
      <c r="K10" s="2" t="str">
        <v>D</v>
      </c>
      <c r="L10" s="2">
        <v>4</v>
      </c>
      <c r="M10" s="2">
        <v>8</v>
      </c>
      <c r="N10" s="2"/>
      <c r="O10" s="2">
        <v>9</v>
      </c>
      <c r="P10" s="2" t="str">
        <v>I</v>
      </c>
      <c r="R10" s="2">
        <v>9</v>
      </c>
      <c r="S10" s="2" t="str">
        <v>I</v>
      </c>
      <c r="Y10" s="2">
        <v>31</v>
      </c>
      <c r="Z10" s="2" t="str">
        <v>e</v>
      </c>
    </row>
    <row r="11" spans="2:81" x14ac:dyDescent="0.25">
      <c r="B11" t="s">
        <v>23</v>
      </c>
      <c r="G11" s="2"/>
      <c r="H11" s="2"/>
      <c r="I11" s="2" t="str">
        <v>f</v>
      </c>
      <c r="J11" s="2">
        <v>6</v>
      </c>
      <c r="K11" s="2" t="str">
        <v>e</v>
      </c>
      <c r="L11" s="2">
        <v>5</v>
      </c>
      <c r="M11" s="2">
        <v>10</v>
      </c>
      <c r="N11" s="2"/>
      <c r="O11" s="2">
        <v>11</v>
      </c>
      <c r="P11" s="2" t="str">
        <v>K</v>
      </c>
      <c r="R11" s="2">
        <v>11</v>
      </c>
      <c r="S11" s="2" t="str">
        <v>K</v>
      </c>
      <c r="Y11" s="2">
        <v>32</v>
      </c>
      <c r="Z11" s="2" t="str">
        <v>f</v>
      </c>
    </row>
    <row r="12" spans="2:81" x14ac:dyDescent="0.25">
      <c r="G12" s="2"/>
      <c r="H12" s="2"/>
      <c r="I12" s="2" t="str">
        <v>e</v>
      </c>
      <c r="J12" s="2">
        <v>5</v>
      </c>
      <c r="K12" s="2" t="str">
        <v>f</v>
      </c>
      <c r="L12" s="2">
        <v>6</v>
      </c>
      <c r="M12" s="2">
        <v>10</v>
      </c>
      <c r="N12" s="2"/>
      <c r="O12" s="2">
        <v>11</v>
      </c>
      <c r="P12" s="2" t="str">
        <v>K</v>
      </c>
      <c r="R12" s="2">
        <v>11</v>
      </c>
      <c r="S12" s="2" t="str">
        <v>K</v>
      </c>
      <c r="Y12" s="2">
        <v>31</v>
      </c>
      <c r="Z12" s="2" t="str">
        <v>e</v>
      </c>
    </row>
    <row r="13" spans="2:81" x14ac:dyDescent="0.25">
      <c r="G13" s="2"/>
      <c r="H13" s="2"/>
      <c r="I13" s="2" t="str">
        <v>n</v>
      </c>
      <c r="J13" s="2">
        <v>14</v>
      </c>
      <c r="K13" s="2" t="str">
        <v>e</v>
      </c>
      <c r="L13" s="2">
        <v>5</v>
      </c>
      <c r="M13" s="2">
        <v>18</v>
      </c>
      <c r="N13" s="2"/>
      <c r="O13" s="2">
        <v>19</v>
      </c>
      <c r="P13" s="2" t="str">
        <v>S</v>
      </c>
      <c r="R13" s="2">
        <v>19</v>
      </c>
      <c r="S13" s="2" t="str">
        <v>S</v>
      </c>
      <c r="Y13" s="2">
        <v>40</v>
      </c>
      <c r="Z13" s="2" t="str">
        <v>n</v>
      </c>
    </row>
    <row r="14" spans="2:81" x14ac:dyDescent="0.25">
      <c r="G14" s="2"/>
      <c r="H14" s="2"/>
      <c r="I14" s="2" t="str">
        <v>d</v>
      </c>
      <c r="J14" s="2">
        <v>4</v>
      </c>
      <c r="K14" s="2" t="str">
        <v>n</v>
      </c>
      <c r="L14" s="2">
        <v>14</v>
      </c>
      <c r="M14" s="2">
        <v>17</v>
      </c>
      <c r="N14" s="2"/>
      <c r="O14" s="2">
        <v>18</v>
      </c>
      <c r="P14" s="2" t="str">
        <v>R</v>
      </c>
      <c r="R14" s="2">
        <v>18</v>
      </c>
      <c r="S14" s="2" t="str">
        <v>R</v>
      </c>
      <c r="Y14" s="2">
        <v>30</v>
      </c>
      <c r="Z14" s="2" t="str">
        <v>d</v>
      </c>
    </row>
    <row r="15" spans="2:81" x14ac:dyDescent="0.25">
      <c r="G15" s="2"/>
      <c r="H15" s="2"/>
      <c r="I15" s="2" t="str">
        <v xml:space="preserve"> </v>
      </c>
      <c r="J15" s="2">
        <v>63</v>
      </c>
      <c r="K15" s="2" t="str">
        <v>d</v>
      </c>
      <c r="L15" s="2">
        <v>4</v>
      </c>
      <c r="M15" s="2">
        <v>66</v>
      </c>
      <c r="N15" s="2"/>
      <c r="O15" s="2">
        <v>1</v>
      </c>
      <c r="P15" s="2" t="str">
        <v>A</v>
      </c>
      <c r="R15" s="2">
        <v>67</v>
      </c>
      <c r="S15" s="2" t="str">
        <v>,</v>
      </c>
      <c r="Y15" s="2">
        <v>63</v>
      </c>
      <c r="Z15" s="2" t="str">
        <v xml:space="preserve"> </v>
      </c>
    </row>
    <row r="16" spans="2:81" x14ac:dyDescent="0.25">
      <c r="G16" s="2"/>
      <c r="H16" s="2"/>
      <c r="I16" s="2" t="str">
        <v>b</v>
      </c>
      <c r="J16" s="2">
        <v>2</v>
      </c>
      <c r="K16" s="2" t="str">
        <v xml:space="preserve"> </v>
      </c>
      <c r="L16" s="2">
        <v>63</v>
      </c>
      <c r="M16" s="2">
        <v>64</v>
      </c>
      <c r="N16" s="2"/>
      <c r="O16" s="2">
        <v>65</v>
      </c>
      <c r="P16" s="2" t="str">
        <v>?</v>
      </c>
      <c r="R16" s="2">
        <v>65</v>
      </c>
      <c r="S16" s="2" t="str">
        <v>?</v>
      </c>
      <c r="Y16" s="2">
        <v>28</v>
      </c>
      <c r="Z16" s="2" t="str">
        <v>b</v>
      </c>
    </row>
    <row r="17" spans="7:26" x14ac:dyDescent="0.25">
      <c r="G17" s="2"/>
      <c r="H17" s="2"/>
      <c r="I17" s="2" t="str">
        <v>a</v>
      </c>
      <c r="J17" s="2">
        <v>1</v>
      </c>
      <c r="K17" s="2" t="str">
        <v>b</v>
      </c>
      <c r="L17" s="2">
        <v>2</v>
      </c>
      <c r="M17" s="2">
        <v>2</v>
      </c>
      <c r="N17" s="2"/>
      <c r="O17" s="2">
        <v>3</v>
      </c>
      <c r="P17" s="2" t="str">
        <v>C</v>
      </c>
      <c r="R17" s="2">
        <v>3</v>
      </c>
      <c r="S17" s="2" t="str">
        <v>C</v>
      </c>
      <c r="Y17" s="2">
        <v>27</v>
      </c>
      <c r="Z17" s="2" t="str">
        <v>a</v>
      </c>
    </row>
    <row r="18" spans="7:26" x14ac:dyDescent="0.25">
      <c r="G18" s="2"/>
      <c r="H18" s="2"/>
      <c r="I18" s="2" t="str">
        <v>s</v>
      </c>
      <c r="J18" s="2">
        <v>19</v>
      </c>
      <c r="K18" s="2" t="str">
        <v>a</v>
      </c>
      <c r="L18" s="2">
        <v>1</v>
      </c>
      <c r="M18" s="2">
        <v>19</v>
      </c>
      <c r="N18" s="2"/>
      <c r="O18" s="2">
        <v>20</v>
      </c>
      <c r="P18" s="2" t="str">
        <v>T</v>
      </c>
      <c r="R18" s="2">
        <v>20</v>
      </c>
      <c r="S18" s="2" t="str">
        <v>T</v>
      </c>
      <c r="Y18" s="2">
        <v>45</v>
      </c>
      <c r="Z18" s="2" t="str">
        <v>s</v>
      </c>
    </row>
    <row r="19" spans="7:26" x14ac:dyDescent="0.25">
      <c r="G19" s="2"/>
      <c r="H19" s="2"/>
      <c r="I19" s="2" t="str">
        <v>e</v>
      </c>
      <c r="J19" s="2">
        <v>5</v>
      </c>
      <c r="K19" s="2" t="str">
        <v>s</v>
      </c>
      <c r="L19" s="2">
        <v>19</v>
      </c>
      <c r="M19" s="2">
        <v>23</v>
      </c>
      <c r="N19" s="2"/>
      <c r="O19" s="2">
        <v>24</v>
      </c>
      <c r="P19" s="2" t="str">
        <v>X</v>
      </c>
      <c r="R19" s="2">
        <v>24</v>
      </c>
      <c r="S19" s="2" t="str">
        <v>X</v>
      </c>
      <c r="Y19" s="2">
        <v>31</v>
      </c>
      <c r="Z19" s="2" t="str">
        <v>e</v>
      </c>
    </row>
    <row r="20" spans="7:26" x14ac:dyDescent="0.25">
      <c r="G20" s="2"/>
      <c r="H20" s="2"/>
      <c r="I20" s="2" t="str">
        <v>!</v>
      </c>
      <c r="J20" s="2">
        <v>64</v>
      </c>
      <c r="K20" s="2" t="str">
        <v>e</v>
      </c>
      <c r="L20" s="2">
        <v>5</v>
      </c>
      <c r="M20" s="2">
        <v>68</v>
      </c>
      <c r="N20" s="2"/>
      <c r="O20" s="2">
        <v>3</v>
      </c>
      <c r="P20" s="2" t="str">
        <v>C</v>
      </c>
      <c r="R20" s="2">
        <v>2</v>
      </c>
      <c r="S20" s="2" t="str">
        <v>B</v>
      </c>
      <c r="Y20" s="2">
        <v>64</v>
      </c>
      <c r="Z20" s="2" t="str">
        <v>!</v>
      </c>
    </row>
    <row r="21" spans="7:26" x14ac:dyDescent="0.25">
      <c r="G21" s="2"/>
      <c r="H21" s="2"/>
      <c r="I21" s="2" t="str">
        <v xml:space="preserve"> </v>
      </c>
      <c r="J21" s="2">
        <v>63</v>
      </c>
      <c r="K21" s="2" t="str">
        <v>!</v>
      </c>
      <c r="L21" s="2">
        <v>64</v>
      </c>
      <c r="M21" s="2">
        <v>126</v>
      </c>
      <c r="N21" s="2"/>
      <c r="O21" s="2">
        <v>61</v>
      </c>
      <c r="P21" s="2" t="str">
        <v>9</v>
      </c>
      <c r="R21" s="2">
        <v>60</v>
      </c>
      <c r="S21" s="2" t="str">
        <v>8</v>
      </c>
      <c r="Y21" s="2">
        <v>63</v>
      </c>
      <c r="Z21" s="2" t="str">
        <v xml:space="preserve"> </v>
      </c>
    </row>
    <row r="22" spans="7:26" x14ac:dyDescent="0.25">
      <c r="G22" s="2"/>
      <c r="H22" s="2"/>
      <c r="I22" s="2" t="str">
        <v>A</v>
      </c>
      <c r="J22" s="2">
        <v>1</v>
      </c>
      <c r="K22" s="2" t="str">
        <v xml:space="preserve"> </v>
      </c>
      <c r="L22" s="2">
        <v>63</v>
      </c>
      <c r="M22" s="2">
        <v>63</v>
      </c>
      <c r="N22" s="2"/>
      <c r="O22" s="2">
        <v>64</v>
      </c>
      <c r="P22" s="2" t="str">
        <v>!</v>
      </c>
      <c r="R22" s="2">
        <v>64</v>
      </c>
      <c r="S22" s="2" t="str">
        <v>!</v>
      </c>
      <c r="Y22" s="2">
        <v>1</v>
      </c>
      <c r="Z22" s="2" t="str">
        <v>A</v>
      </c>
    </row>
    <row r="23" spans="7:26" x14ac:dyDescent="0.25">
      <c r="G23" s="2"/>
      <c r="H23" s="2"/>
      <c r="I23" s="2" t="str">
        <v>t</v>
      </c>
      <c r="J23" s="2">
        <v>20</v>
      </c>
      <c r="K23" s="2" t="str">
        <v>A</v>
      </c>
      <c r="L23" s="2">
        <v>1</v>
      </c>
      <c r="M23" s="2">
        <v>20</v>
      </c>
      <c r="N23" s="2"/>
      <c r="O23" s="2">
        <v>21</v>
      </c>
      <c r="P23" s="2" t="str">
        <v>U</v>
      </c>
      <c r="R23" s="2">
        <v>21</v>
      </c>
      <c r="S23" s="2" t="str">
        <v>U</v>
      </c>
      <c r="Y23" s="2">
        <v>46</v>
      </c>
      <c r="Z23" s="2" t="str">
        <v>t</v>
      </c>
    </row>
    <row r="24" spans="7:26" x14ac:dyDescent="0.25">
      <c r="G24" s="2"/>
      <c r="H24" s="2"/>
      <c r="I24" s="2" t="str">
        <v>t</v>
      </c>
      <c r="J24" s="2">
        <v>20</v>
      </c>
      <c r="K24" s="2" t="str">
        <v>t</v>
      </c>
      <c r="L24" s="2">
        <v>20</v>
      </c>
      <c r="M24" s="2">
        <v>39</v>
      </c>
      <c r="N24" s="2"/>
      <c r="O24" s="2">
        <v>40</v>
      </c>
      <c r="P24" s="2" t="str">
        <v>n</v>
      </c>
      <c r="R24" s="2">
        <v>40</v>
      </c>
      <c r="S24" s="2" t="str">
        <v>n</v>
      </c>
      <c r="Y24" s="2">
        <v>46</v>
      </c>
      <c r="Z24" s="2" t="str">
        <v>t</v>
      </c>
    </row>
    <row r="25" spans="7:26" x14ac:dyDescent="0.25">
      <c r="G25" s="2"/>
      <c r="H25" s="2"/>
      <c r="I25" s="2" t="str">
        <v>a</v>
      </c>
      <c r="J25" s="2">
        <v>1</v>
      </c>
      <c r="K25" s="2" t="str">
        <v>t</v>
      </c>
      <c r="L25" s="2">
        <v>20</v>
      </c>
      <c r="M25" s="2">
        <v>20</v>
      </c>
      <c r="N25" s="2"/>
      <c r="O25" s="2">
        <v>21</v>
      </c>
      <c r="P25" s="2" t="str">
        <v>U</v>
      </c>
      <c r="R25" s="2">
        <v>21</v>
      </c>
      <c r="S25" s="2" t="str">
        <v>U</v>
      </c>
      <c r="Y25" s="2">
        <v>27</v>
      </c>
      <c r="Z25" s="2" t="str">
        <v>a</v>
      </c>
    </row>
    <row r="26" spans="7:26" x14ac:dyDescent="0.25">
      <c r="G26" s="2"/>
      <c r="H26" s="2"/>
      <c r="I26" s="2" t="str">
        <v>c</v>
      </c>
      <c r="J26" s="2">
        <v>3</v>
      </c>
      <c r="K26" s="2" t="str">
        <v>a</v>
      </c>
      <c r="L26" s="2">
        <v>1</v>
      </c>
      <c r="M26" s="2">
        <v>3</v>
      </c>
      <c r="N26" s="2"/>
      <c r="O26" s="2">
        <v>4</v>
      </c>
      <c r="P26" s="2" t="str">
        <v>D</v>
      </c>
      <c r="R26" s="2">
        <v>4</v>
      </c>
      <c r="S26" s="2" t="str">
        <v>D</v>
      </c>
      <c r="Y26" s="2">
        <v>29</v>
      </c>
      <c r="Z26" s="2" t="str">
        <v>c</v>
      </c>
    </row>
    <row r="27" spans="7:26" x14ac:dyDescent="0.25">
      <c r="G27" s="2"/>
      <c r="H27" s="2"/>
      <c r="I27" s="2" t="str">
        <v>k</v>
      </c>
      <c r="J27" s="2">
        <v>11</v>
      </c>
      <c r="K27" s="2" t="str">
        <v>c</v>
      </c>
      <c r="L27" s="2">
        <v>3</v>
      </c>
      <c r="M27" s="2">
        <v>13</v>
      </c>
      <c r="N27" s="2"/>
      <c r="O27" s="2">
        <v>14</v>
      </c>
      <c r="P27" s="2" t="str">
        <v>N</v>
      </c>
      <c r="R27" s="2">
        <v>14</v>
      </c>
      <c r="S27" s="2" t="str">
        <v>N</v>
      </c>
      <c r="Y27" s="2">
        <v>37</v>
      </c>
      <c r="Z27" s="2" t="str">
        <v>k</v>
      </c>
    </row>
    <row r="28" spans="7:26" x14ac:dyDescent="0.25">
      <c r="G28" s="2"/>
      <c r="H28" s="2"/>
      <c r="I28" s="2" t="str">
        <v xml:space="preserve"> </v>
      </c>
      <c r="J28" s="2">
        <v>63</v>
      </c>
      <c r="K28" s="2" t="str">
        <v>k</v>
      </c>
      <c r="L28" s="2">
        <v>11</v>
      </c>
      <c r="M28" s="2">
        <v>73</v>
      </c>
      <c r="N28" s="2"/>
      <c r="O28" s="2">
        <v>8</v>
      </c>
      <c r="P28" s="2" t="str">
        <v>H</v>
      </c>
      <c r="R28" s="2">
        <v>7</v>
      </c>
      <c r="S28" s="2" t="str">
        <v>G</v>
      </c>
      <c r="Y28" s="2">
        <v>63</v>
      </c>
      <c r="Z28" s="2" t="str">
        <v xml:space="preserve"> </v>
      </c>
    </row>
    <row r="29" spans="7:26" x14ac:dyDescent="0.25">
      <c r="G29" s="2"/>
      <c r="H29" s="2"/>
      <c r="I29" s="2" t="str">
        <v>a</v>
      </c>
      <c r="J29" s="2">
        <v>1</v>
      </c>
      <c r="K29" s="2" t="str">
        <v xml:space="preserve"> </v>
      </c>
      <c r="L29" s="2">
        <v>63</v>
      </c>
      <c r="M29" s="2">
        <v>63</v>
      </c>
      <c r="N29" s="2"/>
      <c r="O29" s="2">
        <v>64</v>
      </c>
      <c r="P29" s="2" t="str">
        <v>!</v>
      </c>
      <c r="R29" s="2">
        <v>64</v>
      </c>
      <c r="S29" s="2" t="str">
        <v>!</v>
      </c>
      <c r="Y29" s="2">
        <v>27</v>
      </c>
      <c r="Z29" s="2" t="str">
        <v>a</v>
      </c>
    </row>
    <row r="30" spans="7:26" x14ac:dyDescent="0.25">
      <c r="G30" s="2"/>
      <c r="H30" s="2"/>
      <c r="I30" s="2" t="str">
        <v>t</v>
      </c>
      <c r="J30" s="2">
        <v>20</v>
      </c>
      <c r="K30" s="2" t="str">
        <v>a</v>
      </c>
      <c r="L30" s="2">
        <v>1</v>
      </c>
      <c r="M30" s="2">
        <v>20</v>
      </c>
      <c r="N30" s="2"/>
      <c r="O30" s="2">
        <v>21</v>
      </c>
      <c r="P30" s="2" t="str">
        <v>U</v>
      </c>
      <c r="R30" s="2">
        <v>21</v>
      </c>
      <c r="S30" s="2" t="str">
        <v>U</v>
      </c>
      <c r="Y30" s="2">
        <v>46</v>
      </c>
      <c r="Z30" s="2" t="str">
        <v>t</v>
      </c>
    </row>
    <row r="31" spans="7:26" x14ac:dyDescent="0.25">
      <c r="G31" s="2"/>
      <c r="H31" s="2"/>
      <c r="I31" s="2" t="str">
        <v xml:space="preserve"> </v>
      </c>
      <c r="J31" s="2">
        <v>63</v>
      </c>
      <c r="K31" s="2" t="str">
        <v>t</v>
      </c>
      <c r="L31" s="2">
        <v>20</v>
      </c>
      <c r="M31" s="2">
        <v>82</v>
      </c>
      <c r="N31" s="2"/>
      <c r="O31" s="2">
        <v>17</v>
      </c>
      <c r="P31" s="2" t="str">
        <v>Q</v>
      </c>
      <c r="R31" s="2">
        <v>16</v>
      </c>
      <c r="S31" s="2" t="str">
        <v>P</v>
      </c>
      <c r="Y31" s="2">
        <v>63</v>
      </c>
      <c r="Z31" s="2" t="str">
        <v xml:space="preserve"> </v>
      </c>
    </row>
    <row r="32" spans="7:26" x14ac:dyDescent="0.25">
      <c r="G32" s="2"/>
      <c r="H32" s="2"/>
      <c r="I32" s="2" t="str">
        <v>d</v>
      </c>
      <c r="J32" s="2">
        <v>4</v>
      </c>
      <c r="K32" s="2" t="str">
        <v xml:space="preserve"> </v>
      </c>
      <c r="L32" s="2">
        <v>63</v>
      </c>
      <c r="M32" s="2">
        <v>66</v>
      </c>
      <c r="N32" s="2"/>
      <c r="O32" s="2">
        <v>1</v>
      </c>
      <c r="P32" s="2" t="str">
        <v>A</v>
      </c>
      <c r="R32" s="2">
        <v>67</v>
      </c>
      <c r="S32" s="2" t="str">
        <v>,</v>
      </c>
      <c r="Y32" s="2">
        <v>30</v>
      </c>
      <c r="Z32" s="2" t="str">
        <v>d</v>
      </c>
    </row>
    <row r="33" spans="7:26" x14ac:dyDescent="0.25">
      <c r="G33" s="2"/>
      <c r="H33" s="2"/>
      <c r="I33" s="2" t="str">
        <v>a</v>
      </c>
      <c r="J33" s="2">
        <v>1</v>
      </c>
      <c r="K33" s="2" t="str">
        <v>d</v>
      </c>
      <c r="L33" s="2">
        <v>4</v>
      </c>
      <c r="M33" s="2">
        <v>4</v>
      </c>
      <c r="N33" s="2"/>
      <c r="O33" s="2">
        <v>5</v>
      </c>
      <c r="P33" s="2" t="str">
        <v>E</v>
      </c>
      <c r="R33" s="2">
        <v>5</v>
      </c>
      <c r="S33" s="2" t="str">
        <v>E</v>
      </c>
      <c r="Y33" s="2">
        <v>27</v>
      </c>
      <c r="Z33" s="2" t="str">
        <v>a</v>
      </c>
    </row>
    <row r="34" spans="7:26" x14ac:dyDescent="0.25">
      <c r="G34" s="2"/>
      <c r="H34" s="2"/>
      <c r="I34" s="2" t="str">
        <v>w</v>
      </c>
      <c r="J34" s="2">
        <v>23</v>
      </c>
      <c r="K34" s="2" t="str">
        <v>a</v>
      </c>
      <c r="L34" s="2">
        <v>1</v>
      </c>
      <c r="M34" s="2">
        <v>23</v>
      </c>
      <c r="N34" s="2"/>
      <c r="O34" s="2">
        <v>24</v>
      </c>
      <c r="P34" s="2" t="str">
        <v>X</v>
      </c>
      <c r="R34" s="2">
        <v>24</v>
      </c>
      <c r="S34" s="2" t="str">
        <v>X</v>
      </c>
      <c r="Y34" s="2">
        <v>49</v>
      </c>
      <c r="Z34" s="2" t="str">
        <v>w</v>
      </c>
    </row>
    <row r="35" spans="7:26" x14ac:dyDescent="0.25">
      <c r="G35" s="2"/>
      <c r="H35" s="2"/>
      <c r="I35" s="2" t="str">
        <v>n</v>
      </c>
      <c r="J35" s="2">
        <v>14</v>
      </c>
      <c r="K35" s="2" t="str">
        <v>w</v>
      </c>
      <c r="L35" s="2">
        <v>23</v>
      </c>
      <c r="M35" s="2">
        <v>36</v>
      </c>
      <c r="N35" s="2"/>
      <c r="O35" s="2">
        <v>37</v>
      </c>
      <c r="P35" s="2" t="str">
        <v>k</v>
      </c>
      <c r="R35" s="2">
        <v>37</v>
      </c>
      <c r="S35" s="2" t="str">
        <v>k</v>
      </c>
      <c r="Y35" s="2">
        <v>40</v>
      </c>
      <c r="Z35" s="2" t="str">
        <v>n</v>
      </c>
    </row>
    <row r="36" spans="7:26" x14ac:dyDescent="0.25">
      <c r="G36" s="2"/>
      <c r="H36" s="2"/>
      <c r="I36" s="2" t="str">
        <v>.</v>
      </c>
      <c r="J36" s="2">
        <v>66</v>
      </c>
      <c r="K36" s="2" t="str">
        <v>n</v>
      </c>
      <c r="L36" s="2">
        <v>14</v>
      </c>
      <c r="M36" s="2">
        <v>79</v>
      </c>
      <c r="N36" s="2"/>
      <c r="O36" s="2">
        <v>14</v>
      </c>
      <c r="P36" s="2" t="str">
        <v>N</v>
      </c>
      <c r="R36" s="2">
        <v>13</v>
      </c>
      <c r="S36" s="2" t="str">
        <v>M</v>
      </c>
      <c r="Y36" s="2">
        <v>66</v>
      </c>
      <c r="Z36" s="2" t="str">
        <v>.</v>
      </c>
    </row>
    <row r="37" spans="7:26" x14ac:dyDescent="0.25">
      <c r="G37" s="2"/>
      <c r="H37" s="2"/>
      <c r="I37" s="2"/>
      <c r="J37" s="2"/>
      <c r="K37" s="2"/>
      <c r="L37" s="2"/>
      <c r="M37" s="2"/>
      <c r="N37" s="2"/>
    </row>
    <row r="38" spans="7:26" x14ac:dyDescent="0.25">
      <c r="G38" s="2"/>
      <c r="H38" s="2"/>
      <c r="I38" s="2"/>
      <c r="J38" s="2"/>
      <c r="K38" s="2"/>
      <c r="L38" s="2"/>
      <c r="M38" s="2"/>
      <c r="N38" s="2"/>
    </row>
    <row r="39" spans="7:26" x14ac:dyDescent="0.25">
      <c r="G39" s="2"/>
      <c r="H39" s="2"/>
      <c r="I39" s="2"/>
      <c r="J39" s="2"/>
      <c r="K39" s="2"/>
      <c r="L39" s="2"/>
      <c r="M39" s="2"/>
      <c r="N39" s="2"/>
    </row>
    <row r="40" spans="7:26" x14ac:dyDescent="0.25">
      <c r="G40" s="2"/>
      <c r="H40" s="2"/>
      <c r="I40" s="2"/>
      <c r="J40" s="2"/>
      <c r="K40" s="2"/>
      <c r="L40" s="2"/>
      <c r="M40" s="2"/>
      <c r="N40" s="2"/>
    </row>
    <row r="41" spans="7:26" x14ac:dyDescent="0.25">
      <c r="G41" s="2"/>
      <c r="H41" s="2"/>
      <c r="I41" s="2"/>
      <c r="J41" s="2"/>
      <c r="K41" s="2"/>
      <c r="L41" s="2"/>
      <c r="M41" s="2"/>
      <c r="N41" s="2"/>
    </row>
    <row r="42" spans="7:26" x14ac:dyDescent="0.25">
      <c r="G42" s="2"/>
      <c r="H42" s="2"/>
      <c r="I42" s="2"/>
      <c r="J42" s="2"/>
      <c r="K42" s="2"/>
      <c r="L42" s="2"/>
      <c r="M42" s="2"/>
      <c r="N42" s="2"/>
    </row>
    <row r="43" spans="7:26" x14ac:dyDescent="0.25">
      <c r="G43" s="2"/>
      <c r="H43" s="2"/>
      <c r="I43" s="2"/>
      <c r="J43" s="2"/>
      <c r="K43" s="2"/>
      <c r="L43" s="2"/>
      <c r="M43" s="2"/>
      <c r="N43" s="2"/>
    </row>
    <row r="44" spans="7:26" x14ac:dyDescent="0.25">
      <c r="G44" s="2"/>
      <c r="H44" s="2"/>
      <c r="I44" s="2"/>
      <c r="J44" s="2"/>
      <c r="K44" s="2"/>
      <c r="L44" s="2"/>
      <c r="M44" s="2"/>
      <c r="N44" s="2"/>
    </row>
    <row r="45" spans="7:26" x14ac:dyDescent="0.25">
      <c r="G45" s="2"/>
      <c r="H45" s="2"/>
      <c r="I45" s="2"/>
      <c r="J45" s="2"/>
      <c r="K45" s="2"/>
      <c r="L45" s="2"/>
      <c r="M45" s="2"/>
      <c r="N45" s="2"/>
    </row>
    <row r="46" spans="7:26" x14ac:dyDescent="0.25">
      <c r="G46" s="2"/>
      <c r="H46" s="2"/>
      <c r="I46" s="2"/>
      <c r="J46" s="2"/>
      <c r="K46" s="2"/>
      <c r="L46" s="2"/>
      <c r="M46" s="2"/>
      <c r="N46" s="2"/>
    </row>
    <row r="47" spans="7:26" x14ac:dyDescent="0.25">
      <c r="G47" s="2"/>
      <c r="H47" s="2"/>
      <c r="I47" s="2"/>
      <c r="J47" s="2"/>
      <c r="K47" s="2"/>
      <c r="L47" s="2"/>
      <c r="M47" s="2"/>
      <c r="N47" s="2"/>
    </row>
    <row r="48" spans="7:26" x14ac:dyDescent="0.25">
      <c r="G48" s="2"/>
      <c r="H48" s="2"/>
      <c r="I48" s="2"/>
      <c r="J48" s="2"/>
      <c r="K48" s="2"/>
      <c r="L48" s="2"/>
      <c r="M48" s="2"/>
      <c r="N48" s="2"/>
    </row>
    <row r="49" spans="7:14" x14ac:dyDescent="0.25">
      <c r="G49" s="2"/>
      <c r="H49" s="2"/>
      <c r="I49" s="2"/>
      <c r="J49" s="2"/>
      <c r="K49" s="2"/>
      <c r="L49" s="2"/>
      <c r="M49" s="2"/>
      <c r="N49" s="2"/>
    </row>
    <row r="50" spans="7:14" x14ac:dyDescent="0.25">
      <c r="G50" s="2"/>
      <c r="H50" s="2"/>
      <c r="I50" s="2"/>
      <c r="J50" s="2"/>
      <c r="K50" s="2"/>
      <c r="L50" s="2"/>
      <c r="M50" s="2"/>
      <c r="N50" s="2"/>
    </row>
    <row r="51" spans="7:14" x14ac:dyDescent="0.25">
      <c r="G51" s="2"/>
      <c r="H51" s="2"/>
      <c r="I51" s="2"/>
    </row>
    <row r="52" spans="7:14" x14ac:dyDescent="0.25">
      <c r="G52" s="2"/>
      <c r="H52" s="2"/>
      <c r="I52" s="2"/>
    </row>
    <row r="53" spans="7:14" x14ac:dyDescent="0.25">
      <c r="G53" s="2"/>
      <c r="H53" s="2"/>
      <c r="I53" s="2"/>
    </row>
    <row r="54" spans="7:14" x14ac:dyDescent="0.25">
      <c r="G54" s="2"/>
      <c r="H54" s="2"/>
      <c r="I54" s="2"/>
    </row>
    <row r="55" spans="7:14" x14ac:dyDescent="0.25">
      <c r="G55" s="2"/>
      <c r="H55" s="2"/>
      <c r="I55" s="2"/>
    </row>
    <row r="56" spans="7:14" x14ac:dyDescent="0.25">
      <c r="G56" s="2"/>
      <c r="H56" s="2"/>
      <c r="I56" s="2"/>
    </row>
    <row r="57" spans="7:14" x14ac:dyDescent="0.25">
      <c r="G57" s="2"/>
      <c r="H57" s="2"/>
      <c r="I57" s="2"/>
    </row>
    <row r="58" spans="7:14" x14ac:dyDescent="0.25">
      <c r="G58" s="2"/>
      <c r="H58" s="2"/>
      <c r="I58" s="2"/>
    </row>
    <row r="59" spans="7:14" x14ac:dyDescent="0.25">
      <c r="G59" s="2"/>
      <c r="H59" s="2"/>
      <c r="I59" s="2"/>
    </row>
    <row r="60" spans="7:14" x14ac:dyDescent="0.25">
      <c r="G60" s="2"/>
      <c r="H60" s="2"/>
      <c r="I60" s="2"/>
    </row>
    <row r="61" spans="7:14" x14ac:dyDescent="0.25">
      <c r="G61" s="2"/>
      <c r="H61" s="2"/>
      <c r="I61" s="2"/>
    </row>
    <row r="62" spans="7:14" x14ac:dyDescent="0.25">
      <c r="G62" s="2"/>
      <c r="H62" s="2"/>
      <c r="I62" s="2"/>
    </row>
    <row r="63" spans="7:14" x14ac:dyDescent="0.25">
      <c r="G63" s="2"/>
      <c r="H63" s="2"/>
      <c r="I63" s="2"/>
    </row>
    <row r="64" spans="7:14" x14ac:dyDescent="0.25">
      <c r="G64" s="2"/>
      <c r="H64" s="2"/>
      <c r="I64" s="2"/>
    </row>
    <row r="65" spans="7:9" x14ac:dyDescent="0.25">
      <c r="G65" s="2"/>
      <c r="H65" s="2"/>
      <c r="I65" s="2"/>
    </row>
    <row r="66" spans="7:9" x14ac:dyDescent="0.25">
      <c r="G66" s="2"/>
      <c r="H66" s="2"/>
      <c r="I66" s="2"/>
    </row>
    <row r="67" spans="7:9" x14ac:dyDescent="0.25">
      <c r="G67" s="2"/>
      <c r="H67" s="2"/>
      <c r="I67" s="2"/>
    </row>
    <row r="68" spans="7:9" x14ac:dyDescent="0.25">
      <c r="G68" s="2"/>
      <c r="H68" s="2"/>
      <c r="I68" s="2"/>
    </row>
    <row r="69" spans="7:9" x14ac:dyDescent="0.25">
      <c r="G69" s="2"/>
      <c r="H69" s="2"/>
      <c r="I69" s="2"/>
    </row>
    <row r="70" spans="7:9" x14ac:dyDescent="0.25">
      <c r="G70" s="2"/>
      <c r="H70" s="2"/>
      <c r="I70" s="2"/>
    </row>
    <row r="71" spans="7:9" x14ac:dyDescent="0.25">
      <c r="G71" s="2"/>
      <c r="H71" s="2"/>
      <c r="I71" s="2"/>
    </row>
    <row r="72" spans="7:9" x14ac:dyDescent="0.25">
      <c r="G72" s="2"/>
      <c r="H72" s="2"/>
      <c r="I72" s="2"/>
    </row>
    <row r="73" spans="7:9" x14ac:dyDescent="0.25">
      <c r="G73" s="2"/>
      <c r="H73" s="2"/>
      <c r="I73" s="2"/>
    </row>
    <row r="74" spans="7:9" x14ac:dyDescent="0.25">
      <c r="G74" s="2"/>
      <c r="H74" s="2"/>
      <c r="I74" s="2"/>
    </row>
    <row r="75" spans="7:9" x14ac:dyDescent="0.25">
      <c r="G75" s="2"/>
      <c r="H75" s="2"/>
      <c r="I75" s="2"/>
    </row>
    <row r="76" spans="7:9" x14ac:dyDescent="0.25">
      <c r="G76" s="2"/>
      <c r="H76" s="2"/>
      <c r="I76" s="2"/>
    </row>
    <row r="77" spans="7:9" x14ac:dyDescent="0.25">
      <c r="G77" s="2"/>
      <c r="H77" s="2"/>
      <c r="I77" s="2"/>
    </row>
    <row r="78" spans="7:9" x14ac:dyDescent="0.25">
      <c r="G78" s="2"/>
      <c r="H78" s="2"/>
      <c r="I78" s="2"/>
    </row>
    <row r="79" spans="7:9" x14ac:dyDescent="0.25">
      <c r="G79" s="2"/>
      <c r="H79" s="2"/>
      <c r="I79" s="2"/>
    </row>
    <row r="80" spans="7:9" x14ac:dyDescent="0.25">
      <c r="G80" s="2"/>
      <c r="H80" s="2"/>
      <c r="I80" s="2"/>
    </row>
    <row r="81" spans="7:9" x14ac:dyDescent="0.25">
      <c r="G81" s="2"/>
      <c r="H81" s="2"/>
      <c r="I81" s="2"/>
    </row>
    <row r="82" spans="7:9" x14ac:dyDescent="0.25">
      <c r="G82" s="2"/>
      <c r="H82" s="2"/>
      <c r="I82" s="2"/>
    </row>
    <row r="83" spans="7:9" x14ac:dyDescent="0.25">
      <c r="G83" s="2"/>
      <c r="H83" s="2"/>
      <c r="I83" s="2"/>
    </row>
    <row r="84" spans="7:9" x14ac:dyDescent="0.25">
      <c r="G84" s="2"/>
      <c r="H84" s="2"/>
      <c r="I84" s="2"/>
    </row>
    <row r="85" spans="7:9" x14ac:dyDescent="0.25">
      <c r="G85" s="2"/>
      <c r="H85" s="2"/>
      <c r="I85" s="2"/>
    </row>
    <row r="86" spans="7:9" x14ac:dyDescent="0.25">
      <c r="G86" s="2"/>
      <c r="H86" s="2"/>
      <c r="I86" s="2"/>
    </row>
    <row r="87" spans="7:9" x14ac:dyDescent="0.25">
      <c r="G87" s="2"/>
      <c r="H87" s="2"/>
      <c r="I87" s="2"/>
    </row>
    <row r="88" spans="7:9" x14ac:dyDescent="0.25">
      <c r="G88" s="2"/>
      <c r="H88" s="2"/>
      <c r="I88" s="2"/>
    </row>
    <row r="89" spans="7:9" x14ac:dyDescent="0.25">
      <c r="G89" s="2"/>
      <c r="H89" s="2"/>
      <c r="I89" s="2"/>
    </row>
    <row r="90" spans="7:9" x14ac:dyDescent="0.25">
      <c r="G90" s="2"/>
      <c r="H90" s="2"/>
      <c r="I90" s="2"/>
    </row>
    <row r="91" spans="7:9" x14ac:dyDescent="0.25">
      <c r="G91" s="2"/>
      <c r="H91" s="2"/>
      <c r="I91" s="2"/>
    </row>
    <row r="92" spans="7:9" x14ac:dyDescent="0.25">
      <c r="G92" s="2"/>
      <c r="H92" s="2"/>
      <c r="I92" s="2"/>
    </row>
    <row r="93" spans="7:9" x14ac:dyDescent="0.25">
      <c r="G93" s="2"/>
      <c r="H93" s="2"/>
      <c r="I93" s="2"/>
    </row>
    <row r="94" spans="7:9" x14ac:dyDescent="0.25">
      <c r="G94" s="2"/>
      <c r="H94" s="2"/>
      <c r="I94" s="2"/>
    </row>
    <row r="95" spans="7:9" x14ac:dyDescent="0.25">
      <c r="G95" s="2"/>
      <c r="H95" s="2"/>
      <c r="I95" s="2"/>
    </row>
    <row r="96" spans="7:9" x14ac:dyDescent="0.25">
      <c r="G96" s="2"/>
      <c r="H96" s="2"/>
      <c r="I96" s="2"/>
    </row>
    <row r="97" spans="7:9" x14ac:dyDescent="0.25">
      <c r="G97" s="2"/>
      <c r="H97" s="2"/>
      <c r="I97" s="2"/>
    </row>
    <row r="98" spans="7:9" x14ac:dyDescent="0.25">
      <c r="G98" s="2"/>
      <c r="H98" s="2"/>
      <c r="I98" s="2"/>
    </row>
    <row r="99" spans="7:9" x14ac:dyDescent="0.25">
      <c r="G99" s="2"/>
      <c r="H99" s="2"/>
      <c r="I99" s="2"/>
    </row>
    <row r="100" spans="7:9" x14ac:dyDescent="0.25">
      <c r="G100" s="2"/>
      <c r="H100" s="2"/>
      <c r="I100" s="2"/>
    </row>
    <row r="101" spans="7:9" x14ac:dyDescent="0.25">
      <c r="G101" s="2"/>
      <c r="H101" s="2"/>
      <c r="I101" s="2"/>
    </row>
    <row r="102" spans="7:9" x14ac:dyDescent="0.25">
      <c r="G102" s="2"/>
      <c r="H102" s="2"/>
      <c r="I102" s="2"/>
    </row>
    <row r="103" spans="7:9" x14ac:dyDescent="0.25">
      <c r="G103" s="2"/>
      <c r="H103" s="2"/>
      <c r="I103" s="2"/>
    </row>
    <row r="104" spans="7:9" x14ac:dyDescent="0.25">
      <c r="G104" s="2"/>
      <c r="H104" s="2"/>
      <c r="I104" s="2"/>
    </row>
    <row r="105" spans="7:9" x14ac:dyDescent="0.25">
      <c r="G105" s="2"/>
      <c r="H105" s="2"/>
      <c r="I105" s="2"/>
    </row>
    <row r="106" spans="7:9" x14ac:dyDescent="0.25">
      <c r="G106" s="2"/>
      <c r="H106" s="2"/>
      <c r="I106" s="2"/>
    </row>
    <row r="107" spans="7:9" x14ac:dyDescent="0.25">
      <c r="G107" s="2"/>
      <c r="H107" s="2"/>
      <c r="I107" s="2"/>
    </row>
    <row r="108" spans="7:9" x14ac:dyDescent="0.25">
      <c r="G108" s="2"/>
      <c r="H108" s="2"/>
      <c r="I108" s="2"/>
    </row>
    <row r="109" spans="7:9" x14ac:dyDescent="0.25">
      <c r="G109" s="2"/>
      <c r="H109" s="2"/>
      <c r="I109" s="2"/>
    </row>
    <row r="110" spans="7:9" x14ac:dyDescent="0.25">
      <c r="G110" s="2"/>
      <c r="H110" s="2"/>
      <c r="I110" s="2"/>
    </row>
    <row r="111" spans="7:9" x14ac:dyDescent="0.25">
      <c r="G111" s="2"/>
      <c r="H111" s="2"/>
      <c r="I111" s="2"/>
    </row>
    <row r="112" spans="7:9" x14ac:dyDescent="0.25">
      <c r="G112" s="2"/>
      <c r="H112" s="2"/>
      <c r="I112" s="2"/>
    </row>
    <row r="113" spans="7:9" x14ac:dyDescent="0.25">
      <c r="G113" s="2"/>
      <c r="H113" s="2"/>
      <c r="I113" s="2"/>
    </row>
    <row r="114" spans="7:9" x14ac:dyDescent="0.25">
      <c r="G114" s="2"/>
      <c r="H114" s="2"/>
      <c r="I114" s="2"/>
    </row>
    <row r="115" spans="7:9" x14ac:dyDescent="0.25">
      <c r="G115" s="2"/>
      <c r="H115" s="2"/>
      <c r="I115" s="2"/>
    </row>
    <row r="116" spans="7:9" x14ac:dyDescent="0.25">
      <c r="G116" s="2"/>
      <c r="H116" s="2"/>
      <c r="I116" s="2"/>
    </row>
    <row r="117" spans="7:9" x14ac:dyDescent="0.25">
      <c r="G117" s="2"/>
      <c r="H117" s="2"/>
      <c r="I117" s="2"/>
    </row>
    <row r="118" spans="7:9" x14ac:dyDescent="0.25">
      <c r="G118" s="2"/>
      <c r="H118" s="2"/>
      <c r="I118" s="2"/>
    </row>
    <row r="119" spans="7:9" x14ac:dyDescent="0.25">
      <c r="G119" s="2"/>
      <c r="H119" s="2"/>
      <c r="I119" s="2"/>
    </row>
    <row r="120" spans="7:9" x14ac:dyDescent="0.25">
      <c r="G120" s="2"/>
      <c r="H120" s="2"/>
      <c r="I120" s="2"/>
    </row>
    <row r="121" spans="7:9" x14ac:dyDescent="0.25">
      <c r="G121" s="2"/>
      <c r="H121" s="2"/>
      <c r="I121" s="2"/>
    </row>
    <row r="122" spans="7:9" x14ac:dyDescent="0.25">
      <c r="G122" s="2"/>
      <c r="H122" s="2"/>
      <c r="I122" s="2"/>
    </row>
    <row r="123" spans="7:9" x14ac:dyDescent="0.25">
      <c r="G123" s="2"/>
      <c r="H123" s="2"/>
      <c r="I123" s="2"/>
    </row>
    <row r="124" spans="7:9" x14ac:dyDescent="0.25">
      <c r="G124" s="2"/>
      <c r="H124" s="2"/>
      <c r="I124" s="2"/>
    </row>
    <row r="125" spans="7:9" x14ac:dyDescent="0.25">
      <c r="G125" s="2"/>
      <c r="H125" s="2"/>
      <c r="I125" s="2"/>
    </row>
    <row r="126" spans="7:9" x14ac:dyDescent="0.25">
      <c r="G126" s="2"/>
      <c r="H126" s="2"/>
      <c r="I126" s="2"/>
    </row>
    <row r="127" spans="7:9" x14ac:dyDescent="0.25">
      <c r="G127" s="2"/>
      <c r="H127" s="2"/>
      <c r="I127" s="2"/>
    </row>
    <row r="128" spans="7:9" x14ac:dyDescent="0.25">
      <c r="G128" s="2"/>
      <c r="H128" s="2"/>
      <c r="I128" s="2"/>
    </row>
    <row r="129" spans="7:9" x14ac:dyDescent="0.25">
      <c r="G129" s="2"/>
      <c r="H129" s="2"/>
      <c r="I129" s="2"/>
    </row>
    <row r="130" spans="7:9" x14ac:dyDescent="0.25">
      <c r="G130" s="2"/>
      <c r="H130" s="2"/>
      <c r="I130" s="2"/>
    </row>
    <row r="131" spans="7:9" x14ac:dyDescent="0.25">
      <c r="G131" s="2"/>
      <c r="H131" s="2"/>
      <c r="I131" s="2"/>
    </row>
    <row r="132" spans="7:9" x14ac:dyDescent="0.25">
      <c r="G132" s="2"/>
      <c r="H132" s="2"/>
      <c r="I132" s="2"/>
    </row>
    <row r="133" spans="7:9" x14ac:dyDescent="0.25">
      <c r="G133" s="2"/>
      <c r="H133" s="2"/>
      <c r="I133" s="2"/>
    </row>
    <row r="134" spans="7:9" x14ac:dyDescent="0.25">
      <c r="G134" s="2"/>
      <c r="H134" s="2"/>
      <c r="I134" s="2"/>
    </row>
    <row r="135" spans="7:9" x14ac:dyDescent="0.25">
      <c r="G135" s="2"/>
      <c r="H135" s="2"/>
      <c r="I135" s="2"/>
    </row>
    <row r="136" spans="7:9" x14ac:dyDescent="0.25">
      <c r="G136" s="2"/>
      <c r="H136" s="2"/>
      <c r="I136" s="2"/>
    </row>
    <row r="137" spans="7:9" x14ac:dyDescent="0.25">
      <c r="G137" s="2"/>
      <c r="H137" s="2"/>
      <c r="I137" s="2"/>
    </row>
    <row r="138" spans="7:9" x14ac:dyDescent="0.25">
      <c r="G138" s="2"/>
      <c r="H138" s="2"/>
      <c r="I138" s="2"/>
    </row>
    <row r="139" spans="7:9" x14ac:dyDescent="0.25">
      <c r="G139" s="2"/>
      <c r="H139" s="2"/>
      <c r="I139" s="2"/>
    </row>
    <row r="140" spans="7:9" x14ac:dyDescent="0.25">
      <c r="G140" s="2"/>
      <c r="H140" s="2"/>
      <c r="I140" s="2"/>
    </row>
    <row r="141" spans="7:9" x14ac:dyDescent="0.25">
      <c r="G141" s="2"/>
      <c r="H141" s="2"/>
      <c r="I141" s="2"/>
    </row>
    <row r="142" spans="7:9" x14ac:dyDescent="0.25">
      <c r="G142" s="2"/>
      <c r="H142" s="2"/>
      <c r="I142" s="2"/>
    </row>
    <row r="143" spans="7:9" x14ac:dyDescent="0.25">
      <c r="G143" s="2"/>
      <c r="H143" s="2"/>
      <c r="I143" s="2"/>
    </row>
    <row r="144" spans="7:9" x14ac:dyDescent="0.25">
      <c r="G144" s="2"/>
      <c r="H144" s="2"/>
      <c r="I144" s="2"/>
    </row>
    <row r="145" spans="7:9" x14ac:dyDescent="0.25">
      <c r="G145" s="2"/>
      <c r="H145" s="2"/>
      <c r="I145" s="2"/>
    </row>
    <row r="146" spans="7:9" x14ac:dyDescent="0.25">
      <c r="G146" s="2"/>
      <c r="H146" s="2"/>
      <c r="I146" s="2"/>
    </row>
    <row r="147" spans="7:9" x14ac:dyDescent="0.25">
      <c r="G147" s="2"/>
      <c r="H147" s="2"/>
      <c r="I147" s="2"/>
    </row>
    <row r="148" spans="7:9" x14ac:dyDescent="0.25">
      <c r="G148" s="2"/>
      <c r="H148" s="2"/>
      <c r="I148" s="2"/>
    </row>
  </sheetData>
  <printOptions headings="1"/>
  <pageMargins left="0.7" right="0.7" top="0.75" bottom="0.75" header="0.3" footer="0.3"/>
  <pageSetup paperSize="9" orientation="portrait" cellComments="atEnd"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3813A-E14C-40A0-B743-E8068DD75363}">
  <sheetPr codeName="Sheet20"/>
  <dimension ref="A1:AK901"/>
  <sheetViews>
    <sheetView showGridLines="0" workbookViewId="0">
      <selection activeCell="AE11" sqref="AE11"/>
    </sheetView>
  </sheetViews>
  <sheetFormatPr defaultRowHeight="15" x14ac:dyDescent="0.25"/>
  <cols>
    <col min="1" max="1" width="14.85546875" bestFit="1" customWidth="1"/>
    <col min="2" max="2" width="17.5703125" bestFit="1" customWidth="1"/>
    <col min="4" max="4" width="2.85546875" customWidth="1"/>
    <col min="5" max="29" width="3" style="2" customWidth="1"/>
    <col min="30" max="30" width="9.140625" customWidth="1"/>
    <col min="31" max="31" width="14.5703125" bestFit="1" customWidth="1"/>
  </cols>
  <sheetData>
    <row r="1" spans="1:32" x14ac:dyDescent="0.25">
      <c r="AE1" t="s">
        <v>87</v>
      </c>
    </row>
    <row r="2" spans="1:32" x14ac:dyDescent="0.25">
      <c r="AE2">
        <f>LEN(AE1)</f>
        <v>73</v>
      </c>
      <c r="AF2">
        <f>AE2/26</f>
        <v>2.8076923076923075</v>
      </c>
    </row>
    <row r="3" spans="1:32" x14ac:dyDescent="0.25">
      <c r="A3" t="s">
        <v>30</v>
      </c>
      <c r="B3" t="s">
        <v>31</v>
      </c>
      <c r="D3" s="18" t="s">
        <v>50</v>
      </c>
      <c r="E3" s="18" t="s">
        <v>61</v>
      </c>
      <c r="F3" s="18" t="s">
        <v>57</v>
      </c>
      <c r="G3" s="18" t="s">
        <v>63</v>
      </c>
      <c r="H3" s="18" t="s">
        <v>54</v>
      </c>
      <c r="I3" s="18" t="s">
        <v>44</v>
      </c>
      <c r="J3" s="18" t="s">
        <v>58</v>
      </c>
      <c r="K3" s="18" t="s">
        <v>67</v>
      </c>
      <c r="L3" s="18" t="s">
        <v>52</v>
      </c>
      <c r="M3" s="18" t="s">
        <v>51</v>
      </c>
      <c r="N3" s="18" t="s">
        <v>45</v>
      </c>
      <c r="O3" s="18" t="s">
        <v>59</v>
      </c>
      <c r="P3" s="18" t="s">
        <v>56</v>
      </c>
      <c r="Q3" s="18" t="s">
        <v>48</v>
      </c>
      <c r="R3" s="18" t="s">
        <v>68</v>
      </c>
      <c r="S3" s="18" t="s">
        <v>66</v>
      </c>
      <c r="T3" s="18" t="s">
        <v>60</v>
      </c>
      <c r="U3" s="18" t="s">
        <v>62</v>
      </c>
      <c r="V3" s="18" t="s">
        <v>43</v>
      </c>
      <c r="W3" s="18" t="s">
        <v>65</v>
      </c>
      <c r="X3" s="18" t="s">
        <v>49</v>
      </c>
      <c r="Y3" s="18" t="s">
        <v>47</v>
      </c>
      <c r="Z3" s="18" t="s">
        <v>64</v>
      </c>
      <c r="AA3" s="18" t="s">
        <v>53</v>
      </c>
      <c r="AB3" s="18" t="s">
        <v>46</v>
      </c>
      <c r="AC3" s="18" t="s">
        <v>55</v>
      </c>
    </row>
    <row r="4" spans="1:32" x14ac:dyDescent="0.25">
      <c r="A4" t="s">
        <v>13</v>
      </c>
      <c r="B4" t="str" cm="1">
        <f t="array" aca="1" ref="B4" ca="1">_xlfn.TEXTJOIN(,,INDEX(D4:AC6,RANDBETWEEN(1,INDEX(D7:AC7,MATCH(MID(B3,_xlfn.SEQUENCE(LEN(B3)),1),D3:AC3,0))),MATCH(MID(B3,_xlfn.SEQUENCE(LEN(B3)),1),D3:AC3,0)))</f>
        <v>wHXyDByXGwON</v>
      </c>
      <c r="D4" s="16" t="s">
        <v>45</v>
      </c>
      <c r="E4" s="16" t="s">
        <v>80</v>
      </c>
      <c r="F4" s="16" t="s">
        <v>63</v>
      </c>
      <c r="G4" s="16" t="s">
        <v>58</v>
      </c>
      <c r="H4" s="16" t="s">
        <v>62</v>
      </c>
      <c r="I4" s="16" t="s">
        <v>71</v>
      </c>
      <c r="J4" s="16" t="s">
        <v>44</v>
      </c>
      <c r="K4" s="16" t="s">
        <v>73</v>
      </c>
      <c r="L4" s="16" t="s">
        <v>52</v>
      </c>
      <c r="M4" s="16" t="s">
        <v>43</v>
      </c>
      <c r="N4" s="16" t="s">
        <v>61</v>
      </c>
      <c r="O4" s="16" t="s">
        <v>55</v>
      </c>
      <c r="P4" s="16" t="s">
        <v>75</v>
      </c>
      <c r="Q4" s="16" t="s">
        <v>66</v>
      </c>
      <c r="R4" s="16" t="s">
        <v>82</v>
      </c>
      <c r="S4" s="16" t="s">
        <v>65</v>
      </c>
      <c r="T4" s="16" t="s">
        <v>59</v>
      </c>
      <c r="U4" s="16" t="s">
        <v>56</v>
      </c>
      <c r="V4" s="16" t="s">
        <v>57</v>
      </c>
      <c r="W4" s="16" t="s">
        <v>38</v>
      </c>
      <c r="X4" s="16" t="s">
        <v>77</v>
      </c>
      <c r="Y4" s="16" t="s">
        <v>40</v>
      </c>
      <c r="Z4" s="16" t="s">
        <v>68</v>
      </c>
      <c r="AA4" s="16" t="s">
        <v>72</v>
      </c>
      <c r="AB4" s="16" t="s">
        <v>41</v>
      </c>
      <c r="AC4" s="16" t="s">
        <v>42</v>
      </c>
      <c r="AE4" s="8" t="s">
        <v>70</v>
      </c>
    </row>
    <row r="5" spans="1:32" x14ac:dyDescent="0.25">
      <c r="D5" s="16" t="s">
        <v>84</v>
      </c>
      <c r="E5" s="6" t="s">
        <v>86</v>
      </c>
      <c r="F5" s="6" t="s">
        <v>86</v>
      </c>
      <c r="G5" s="16" t="s">
        <v>74</v>
      </c>
      <c r="H5" s="16" t="s">
        <v>51</v>
      </c>
      <c r="I5" s="6" t="s">
        <v>86</v>
      </c>
      <c r="J5" s="6" t="s">
        <v>86</v>
      </c>
      <c r="K5" s="16" t="s">
        <v>81</v>
      </c>
      <c r="L5" s="16" t="s">
        <v>39</v>
      </c>
      <c r="M5" s="6" t="s">
        <v>86</v>
      </c>
      <c r="N5" s="6" t="s">
        <v>86</v>
      </c>
      <c r="O5" s="6" t="s">
        <v>86</v>
      </c>
      <c r="P5" s="6" t="s">
        <v>86</v>
      </c>
      <c r="Q5" s="16" t="s">
        <v>85</v>
      </c>
      <c r="R5" s="16" t="s">
        <v>47</v>
      </c>
      <c r="S5" s="6" t="s">
        <v>86</v>
      </c>
      <c r="T5" s="6" t="s">
        <v>86</v>
      </c>
      <c r="U5" s="16" t="s">
        <v>35</v>
      </c>
      <c r="V5" s="16" t="s">
        <v>36</v>
      </c>
      <c r="W5" s="16" t="s">
        <v>53</v>
      </c>
      <c r="X5" s="6" t="s">
        <v>86</v>
      </c>
      <c r="Y5" s="6" t="s">
        <v>86</v>
      </c>
      <c r="Z5" s="6" t="s">
        <v>86</v>
      </c>
      <c r="AA5" s="6" t="s">
        <v>86</v>
      </c>
      <c r="AB5" s="6" t="s">
        <v>86</v>
      </c>
      <c r="AC5" s="6" t="s">
        <v>86</v>
      </c>
      <c r="AE5" s="8" t="str" cm="1">
        <f t="array" aca="1" ref="AE5" ca="1">_xlfn.TEXTJOIN(,,INDEX(D4:AC6,RANDBETWEEN(1,INDEX(D7:AC7,MATCH(MID(B3,_xlfn.SEQUENCE(LEN(B3)),1),D3:AC3,0))),MATCH(MID(B3,_xlfn.SEQUENCE(LEN(B3)),1),D3:AC3,0)))</f>
        <v>KHcKDBKcxwON</v>
      </c>
    </row>
    <row r="6" spans="1:32" x14ac:dyDescent="0.25">
      <c r="A6" t="s">
        <v>25</v>
      </c>
      <c r="B6" t="str">
        <f ca="1">B4</f>
        <v>wHXyDByXGwON</v>
      </c>
      <c r="D6" s="16" t="s">
        <v>83</v>
      </c>
      <c r="E6" s="6" t="s">
        <v>86</v>
      </c>
      <c r="F6" s="6" t="s">
        <v>86</v>
      </c>
      <c r="G6" s="16" t="s">
        <v>79</v>
      </c>
      <c r="H6" s="16" t="s">
        <v>37</v>
      </c>
      <c r="I6" s="6" t="s">
        <v>86</v>
      </c>
      <c r="J6" s="6" t="s">
        <v>86</v>
      </c>
      <c r="K6" s="16" t="s">
        <v>50</v>
      </c>
      <c r="L6" s="16" t="s">
        <v>49</v>
      </c>
      <c r="M6" s="6" t="s">
        <v>86</v>
      </c>
      <c r="N6" s="6" t="s">
        <v>86</v>
      </c>
      <c r="O6" s="6" t="s">
        <v>86</v>
      </c>
      <c r="P6" s="6" t="s">
        <v>86</v>
      </c>
      <c r="Q6" s="16" t="s">
        <v>48</v>
      </c>
      <c r="R6" s="16" t="s">
        <v>76</v>
      </c>
      <c r="S6" s="6" t="s">
        <v>86</v>
      </c>
      <c r="T6" s="6" t="s">
        <v>86</v>
      </c>
      <c r="U6" s="16" t="s">
        <v>78</v>
      </c>
      <c r="V6" s="16" t="s">
        <v>54</v>
      </c>
      <c r="W6" s="16" t="s">
        <v>67</v>
      </c>
      <c r="X6" s="6" t="s">
        <v>86</v>
      </c>
      <c r="Y6" s="6" t="s">
        <v>86</v>
      </c>
      <c r="Z6" s="6" t="s">
        <v>86</v>
      </c>
      <c r="AA6" s="6" t="s">
        <v>86</v>
      </c>
      <c r="AB6" s="6" t="s">
        <v>86</v>
      </c>
      <c r="AC6" s="6" t="s">
        <v>86</v>
      </c>
    </row>
    <row r="7" spans="1:32" x14ac:dyDescent="0.25">
      <c r="A7" t="s">
        <v>32</v>
      </c>
      <c r="B7" s="8" t="str" cm="1">
        <f t="array" aca="1" ref="B7" ca="1">_xlfn.TEXTJOIN(,,INDEX(D3:AC3,MOD(FIND(MID(B6,_xlfn.SEQUENCE(LEN(B6)),1),_xlfn.TEXTJOIN(,FALSE,D4:AC6))-1,26)+1))</f>
        <v>ATTACKATDAWN</v>
      </c>
      <c r="D7" s="17" cm="1">
        <f t="array" ref="D7">SUMPRODUCT((D4:D6&lt;&gt;" ")*1)</f>
        <v>3</v>
      </c>
      <c r="E7" s="17" cm="1">
        <f t="array" ref="E7">SUMPRODUCT((E4:E6&lt;&gt;" ")*1)</f>
        <v>1</v>
      </c>
      <c r="F7" s="17" cm="1">
        <f t="array" ref="F7">SUMPRODUCT((F4:F6&lt;&gt;" ")*1)</f>
        <v>1</v>
      </c>
      <c r="G7" s="17" cm="1">
        <f t="array" ref="G7">SUMPRODUCT((G4:G6&lt;&gt;" ")*1)</f>
        <v>3</v>
      </c>
      <c r="H7" s="17" cm="1">
        <f t="array" ref="H7">SUMPRODUCT((H4:H6&lt;&gt;" ")*1)</f>
        <v>3</v>
      </c>
      <c r="I7" s="17" cm="1">
        <f t="array" ref="I7">SUMPRODUCT((I4:I6&lt;&gt;" ")*1)</f>
        <v>1</v>
      </c>
      <c r="J7" s="17" cm="1">
        <f t="array" ref="J7">SUMPRODUCT((J4:J6&lt;&gt;" ")*1)</f>
        <v>1</v>
      </c>
      <c r="K7" s="17" cm="1">
        <f t="array" ref="K7">SUMPRODUCT((K4:K6&lt;&gt;" ")*1)</f>
        <v>3</v>
      </c>
      <c r="L7" s="17" cm="1">
        <f t="array" ref="L7">SUMPRODUCT((L4:L6&lt;&gt;" ")*1)</f>
        <v>3</v>
      </c>
      <c r="M7" s="17" cm="1">
        <f t="array" ref="M7">SUMPRODUCT((M4:M6&lt;&gt;" ")*1)</f>
        <v>1</v>
      </c>
      <c r="N7" s="17" cm="1">
        <f t="array" ref="N7">SUMPRODUCT((N4:N6&lt;&gt;" ")*1)</f>
        <v>1</v>
      </c>
      <c r="O7" s="17" cm="1">
        <f t="array" ref="O7">SUMPRODUCT((O4:O6&lt;&gt;" ")*1)</f>
        <v>1</v>
      </c>
      <c r="P7" s="17" cm="1">
        <f t="array" ref="P7">SUMPRODUCT((P4:P6&lt;&gt;" ")*1)</f>
        <v>1</v>
      </c>
      <c r="Q7" s="17" cm="1">
        <f t="array" ref="Q7">SUMPRODUCT((Q4:Q6&lt;&gt;" ")*1)</f>
        <v>3</v>
      </c>
      <c r="R7" s="17" cm="1">
        <f t="array" ref="R7">SUMPRODUCT((R4:R6&lt;&gt;" ")*1)</f>
        <v>3</v>
      </c>
      <c r="S7" s="17" cm="1">
        <f t="array" ref="S7">SUMPRODUCT((S4:S6&lt;&gt;" ")*1)</f>
        <v>1</v>
      </c>
      <c r="T7" s="17" cm="1">
        <f t="array" ref="T7">SUMPRODUCT((T4:T6&lt;&gt;" ")*1)</f>
        <v>1</v>
      </c>
      <c r="U7" s="17" cm="1">
        <f t="array" ref="U7">SUMPRODUCT((U4:U6&lt;&gt;" ")*1)</f>
        <v>3</v>
      </c>
      <c r="V7" s="17" cm="1">
        <f t="array" ref="V7">SUMPRODUCT((V4:V6&lt;&gt;" ")*1)</f>
        <v>3</v>
      </c>
      <c r="W7" s="17" cm="1">
        <f t="array" ref="W7">SUMPRODUCT((W4:W6&lt;&gt;" ")*1)</f>
        <v>3</v>
      </c>
      <c r="X7" s="17" cm="1">
        <f t="array" ref="X7">SUMPRODUCT((X4:X6&lt;&gt;" ")*1)</f>
        <v>1</v>
      </c>
      <c r="Y7" s="17" cm="1">
        <f t="array" ref="Y7">SUMPRODUCT((Y4:Y6&lt;&gt;" ")*1)</f>
        <v>1</v>
      </c>
      <c r="Z7" s="17" cm="1">
        <f t="array" ref="Z7">SUMPRODUCT((Z4:Z6&lt;&gt;" ")*1)</f>
        <v>1</v>
      </c>
      <c r="AA7" s="17" cm="1">
        <f t="array" ref="AA7">SUMPRODUCT((AA4:AA6&lt;&gt;" ")*1)</f>
        <v>1</v>
      </c>
      <c r="AB7" s="17" cm="1">
        <f t="array" ref="AB7">SUMPRODUCT((AB4:AB6&lt;&gt;" ")*1)</f>
        <v>1</v>
      </c>
      <c r="AC7" s="17" cm="1">
        <f t="array" ref="AC7">SUMPRODUCT((AC4:AC6&lt;&gt;" ")*1)</f>
        <v>1</v>
      </c>
      <c r="AE7">
        <f>LEN(A9)</f>
        <v>52</v>
      </c>
      <c r="AF7" s="8"/>
    </row>
    <row r="8" spans="1:32" x14ac:dyDescent="0.25">
      <c r="D8" s="2"/>
    </row>
    <row r="9" spans="1:32" x14ac:dyDescent="0.25">
      <c r="A9" s="7" t="s">
        <v>69</v>
      </c>
      <c r="D9" s="2"/>
    </row>
    <row r="10" spans="1:32" x14ac:dyDescent="0.25">
      <c r="D10" s="2"/>
    </row>
    <row r="11" spans="1:32" x14ac:dyDescent="0.25">
      <c r="D11" s="2"/>
      <c r="AE11" t="e">
        <f>_xlfn.XMATCH("w",D4:AC6,0)</f>
        <v>#VALUE!</v>
      </c>
    </row>
    <row r="12" spans="1:32" x14ac:dyDescent="0.25">
      <c r="D12" s="2"/>
    </row>
    <row r="13" spans="1:32" x14ac:dyDescent="0.25">
      <c r="E13"/>
      <c r="F13"/>
      <c r="G13"/>
      <c r="H13"/>
      <c r="I13"/>
      <c r="J13"/>
      <c r="K13"/>
      <c r="L13"/>
      <c r="M13"/>
      <c r="N13"/>
      <c r="O13"/>
      <c r="P13"/>
      <c r="Q13"/>
      <c r="R13"/>
      <c r="S13"/>
      <c r="T13"/>
      <c r="U13"/>
      <c r="V13"/>
      <c r="W13"/>
      <c r="X13"/>
      <c r="Y13"/>
      <c r="Z13"/>
      <c r="AA13"/>
      <c r="AB13"/>
      <c r="AC13"/>
      <c r="AE13" t="s">
        <v>86</v>
      </c>
    </row>
    <row r="14" spans="1:32" x14ac:dyDescent="0.25">
      <c r="D14" s="2"/>
    </row>
    <row r="15" spans="1:32" x14ac:dyDescent="0.25">
      <c r="D15" s="2"/>
    </row>
    <row r="16" spans="1:32" x14ac:dyDescent="0.25">
      <c r="D16" s="2"/>
    </row>
    <row r="17" spans="4:37" x14ac:dyDescent="0.25">
      <c r="D17" s="2"/>
    </row>
    <row r="18" spans="4:37" x14ac:dyDescent="0.25">
      <c r="D18" s="2"/>
    </row>
    <row r="19" spans="4:37" x14ac:dyDescent="0.25">
      <c r="D19" s="2"/>
    </row>
    <row r="20" spans="4:37" x14ac:dyDescent="0.25">
      <c r="D20" s="2"/>
    </row>
    <row r="21" spans="4:37" x14ac:dyDescent="0.25">
      <c r="D21" s="2"/>
    </row>
    <row r="22" spans="4:37" x14ac:dyDescent="0.25">
      <c r="D22" s="2"/>
      <c r="AF22" s="3"/>
    </row>
    <row r="23" spans="4:37" x14ac:dyDescent="0.25">
      <c r="D23" s="2"/>
    </row>
    <row r="24" spans="4:37" x14ac:dyDescent="0.25">
      <c r="D24" s="2"/>
      <c r="AK24" s="8"/>
    </row>
    <row r="25" spans="4:37" x14ac:dyDescent="0.25">
      <c r="D25" s="2"/>
    </row>
    <row r="26" spans="4:37" x14ac:dyDescent="0.25">
      <c r="D26" s="2"/>
    </row>
    <row r="27" spans="4:37" x14ac:dyDescent="0.25">
      <c r="D27" s="2"/>
    </row>
    <row r="28" spans="4:37" x14ac:dyDescent="0.25">
      <c r="D28" s="2"/>
    </row>
    <row r="29" spans="4:37" x14ac:dyDescent="0.25">
      <c r="D29" s="2"/>
    </row>
    <row r="30" spans="4:37" x14ac:dyDescent="0.25">
      <c r="D30" s="2"/>
    </row>
    <row r="31" spans="4:37" x14ac:dyDescent="0.25">
      <c r="D31" s="2"/>
    </row>
    <row r="32" spans="4:37" x14ac:dyDescent="0.25">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row>
    <row r="33" spans="4:29" x14ac:dyDescent="0.25">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4:29" x14ac:dyDescent="0.25">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row>
    <row r="35" spans="4:29" x14ac:dyDescent="0.25">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row r="36" spans="4:29" x14ac:dyDescent="0.25">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4:29" x14ac:dyDescent="0.25">
      <c r="D37" s="13"/>
      <c r="E37" s="14"/>
      <c r="F37" s="14"/>
      <c r="G37" s="14"/>
      <c r="H37" s="14"/>
      <c r="I37" s="14"/>
      <c r="J37" s="14"/>
      <c r="K37" s="14"/>
      <c r="L37" s="14"/>
      <c r="M37" s="14"/>
      <c r="N37" s="14"/>
      <c r="O37" s="14"/>
      <c r="P37" s="14"/>
      <c r="Q37" s="14"/>
      <c r="R37" s="14"/>
      <c r="S37" s="14"/>
      <c r="T37" s="14"/>
      <c r="U37" s="14"/>
      <c r="V37" s="14"/>
      <c r="W37" s="14"/>
      <c r="X37" s="14"/>
      <c r="Y37" s="14"/>
      <c r="Z37" s="14"/>
      <c r="AA37" s="14"/>
      <c r="AB37" s="14"/>
      <c r="AC37" s="14"/>
    </row>
    <row r="38" spans="4:29" x14ac:dyDescent="0.25">
      <c r="D38" s="13"/>
      <c r="E38" s="14"/>
      <c r="F38" s="14"/>
      <c r="G38" s="14"/>
      <c r="H38" s="14"/>
      <c r="I38" s="14"/>
      <c r="J38" s="14"/>
      <c r="K38" s="14"/>
      <c r="L38" s="14"/>
      <c r="M38" s="14"/>
      <c r="N38" s="14"/>
      <c r="O38" s="14"/>
      <c r="P38" s="14"/>
      <c r="Q38" s="14"/>
      <c r="R38" s="14"/>
      <c r="S38" s="14"/>
      <c r="T38" s="14"/>
      <c r="U38" s="14"/>
      <c r="V38" s="14"/>
      <c r="W38" s="14"/>
      <c r="X38" s="14"/>
      <c r="Y38" s="14"/>
      <c r="Z38" s="14"/>
      <c r="AA38" s="14"/>
      <c r="AB38" s="14"/>
      <c r="AC38" s="14"/>
    </row>
    <row r="39" spans="4:29" x14ac:dyDescent="0.25">
      <c r="D39" s="13"/>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4:29" x14ac:dyDescent="0.25">
      <c r="D40" s="13"/>
      <c r="E40" s="14"/>
      <c r="F40" s="14"/>
      <c r="G40" s="14"/>
      <c r="H40" s="14"/>
      <c r="I40" s="14"/>
      <c r="J40" s="14"/>
      <c r="K40" s="14"/>
      <c r="L40" s="14"/>
      <c r="M40" s="14"/>
      <c r="N40" s="14"/>
      <c r="O40" s="14"/>
      <c r="P40" s="14"/>
      <c r="Q40" s="14"/>
      <c r="R40" s="14"/>
      <c r="S40" s="14"/>
      <c r="T40" s="14"/>
      <c r="U40" s="14"/>
      <c r="V40" s="14"/>
      <c r="W40" s="14"/>
      <c r="X40" s="14"/>
      <c r="Y40" s="14"/>
      <c r="Z40" s="14"/>
      <c r="AA40" s="14"/>
      <c r="AB40" s="14"/>
      <c r="AC40" s="14"/>
    </row>
    <row r="41" spans="4:29" x14ac:dyDescent="0.25">
      <c r="D41" s="13"/>
      <c r="E41" s="14"/>
      <c r="F41" s="14"/>
      <c r="G41" s="14"/>
      <c r="H41" s="14"/>
      <c r="I41" s="14"/>
      <c r="J41" s="14"/>
      <c r="K41" s="14"/>
      <c r="L41" s="14"/>
      <c r="M41" s="14"/>
      <c r="N41" s="14"/>
      <c r="O41" s="14"/>
      <c r="P41" s="14"/>
      <c r="Q41" s="14"/>
      <c r="R41" s="14"/>
      <c r="S41" s="14"/>
      <c r="T41" s="14"/>
      <c r="U41" s="14"/>
      <c r="V41" s="14"/>
      <c r="W41" s="14"/>
      <c r="X41" s="14"/>
      <c r="Y41" s="14"/>
      <c r="Z41" s="14"/>
      <c r="AA41" s="14"/>
      <c r="AB41" s="14"/>
      <c r="AC41" s="14"/>
    </row>
    <row r="42" spans="4:29" x14ac:dyDescent="0.25">
      <c r="D42" s="13"/>
      <c r="E42" s="14"/>
      <c r="F42" s="14"/>
      <c r="G42" s="14"/>
      <c r="H42" s="14"/>
      <c r="I42" s="14"/>
      <c r="J42" s="14"/>
      <c r="K42" s="14"/>
      <c r="L42" s="14"/>
      <c r="M42" s="14"/>
      <c r="N42" s="14"/>
      <c r="O42" s="14"/>
      <c r="P42" s="14"/>
      <c r="Q42" s="14"/>
      <c r="R42" s="14"/>
      <c r="S42" s="14"/>
      <c r="T42" s="14"/>
      <c r="U42" s="14"/>
      <c r="V42" s="14"/>
      <c r="W42" s="14"/>
      <c r="X42" s="14"/>
      <c r="Y42" s="14"/>
      <c r="Z42" s="14"/>
      <c r="AA42" s="14"/>
      <c r="AB42" s="14"/>
      <c r="AC42" s="14"/>
    </row>
    <row r="43" spans="4:29" x14ac:dyDescent="0.25">
      <c r="D43" s="13"/>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4:29" x14ac:dyDescent="0.25">
      <c r="D44" s="13"/>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4:29" x14ac:dyDescent="0.25">
      <c r="D45" s="13"/>
      <c r="E45" s="14"/>
      <c r="F45" s="14"/>
      <c r="G45" s="14"/>
      <c r="H45" s="14"/>
      <c r="I45" s="14"/>
      <c r="J45" s="14"/>
      <c r="K45" s="14"/>
      <c r="L45" s="14"/>
      <c r="M45" s="14"/>
      <c r="N45" s="14"/>
      <c r="O45" s="14"/>
      <c r="P45" s="14"/>
      <c r="Q45" s="14"/>
      <c r="R45" s="14"/>
      <c r="S45" s="14"/>
      <c r="T45" s="14"/>
      <c r="U45" s="14"/>
      <c r="V45" s="14"/>
      <c r="W45" s="14"/>
      <c r="X45" s="14"/>
      <c r="Y45" s="14"/>
      <c r="Z45" s="14"/>
      <c r="AA45" s="14"/>
      <c r="AB45" s="14"/>
      <c r="AC45" s="14"/>
    </row>
    <row r="46" spans="4:29" x14ac:dyDescent="0.25">
      <c r="D46" s="13"/>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row r="47" spans="4:29" x14ac:dyDescent="0.25">
      <c r="D47" s="13"/>
      <c r="E47" s="14"/>
      <c r="F47" s="14"/>
      <c r="G47" s="14"/>
      <c r="H47" s="14"/>
      <c r="I47" s="14"/>
      <c r="J47" s="14"/>
      <c r="K47" s="14"/>
      <c r="L47" s="14"/>
      <c r="M47" s="14"/>
      <c r="N47" s="14"/>
      <c r="O47" s="14"/>
      <c r="P47" s="14"/>
      <c r="Q47" s="14"/>
      <c r="R47" s="14"/>
      <c r="S47" s="14"/>
      <c r="T47" s="14"/>
      <c r="U47" s="14"/>
      <c r="V47" s="14"/>
      <c r="W47" s="14"/>
      <c r="X47" s="14"/>
      <c r="Y47" s="14"/>
      <c r="Z47" s="14"/>
      <c r="AA47" s="14"/>
      <c r="AB47" s="14"/>
      <c r="AC47" s="14"/>
    </row>
    <row r="48" spans="4:29" x14ac:dyDescent="0.25">
      <c r="D48" s="13"/>
      <c r="E48" s="14"/>
      <c r="F48" s="14"/>
      <c r="G48" s="14"/>
      <c r="H48" s="14"/>
      <c r="I48" s="14"/>
      <c r="J48" s="14"/>
      <c r="K48" s="14"/>
      <c r="L48" s="14"/>
      <c r="M48" s="14"/>
      <c r="N48" s="14"/>
      <c r="O48" s="14"/>
      <c r="P48" s="14"/>
      <c r="Q48" s="14"/>
      <c r="R48" s="14"/>
      <c r="S48" s="14"/>
      <c r="T48" s="14"/>
      <c r="U48" s="14"/>
      <c r="V48" s="14"/>
      <c r="W48" s="14"/>
      <c r="X48" s="14"/>
      <c r="Y48" s="14"/>
      <c r="Z48" s="14"/>
      <c r="AA48" s="14"/>
      <c r="AB48" s="14"/>
      <c r="AC48" s="14"/>
    </row>
    <row r="49" spans="4:29" x14ac:dyDescent="0.25">
      <c r="D49" s="13"/>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4:29" x14ac:dyDescent="0.25">
      <c r="D50" s="13"/>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4:29" x14ac:dyDescent="0.25">
      <c r="D51" s="13"/>
      <c r="E51" s="14"/>
      <c r="F51" s="14"/>
      <c r="G51" s="14"/>
      <c r="H51" s="14"/>
      <c r="I51" s="14"/>
      <c r="J51" s="14"/>
      <c r="K51" s="14"/>
      <c r="L51" s="14"/>
      <c r="M51" s="14"/>
      <c r="N51" s="14"/>
      <c r="O51" s="14"/>
      <c r="P51" s="14"/>
      <c r="Q51" s="14"/>
      <c r="R51" s="14"/>
      <c r="S51" s="14"/>
      <c r="T51" s="14"/>
      <c r="U51" s="14"/>
      <c r="V51" s="14"/>
      <c r="W51" s="14"/>
      <c r="X51" s="14"/>
      <c r="Y51" s="14"/>
      <c r="Z51" s="14"/>
      <c r="AA51" s="14"/>
      <c r="AB51" s="14"/>
      <c r="AC51" s="14"/>
    </row>
    <row r="52" spans="4:29" x14ac:dyDescent="0.25">
      <c r="D52" s="13"/>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4:29" x14ac:dyDescent="0.25">
      <c r="D53" s="13"/>
      <c r="E53" s="14"/>
      <c r="F53" s="14"/>
      <c r="G53" s="14"/>
      <c r="H53" s="14"/>
      <c r="I53" s="14"/>
      <c r="J53" s="14"/>
      <c r="K53" s="14"/>
      <c r="L53" s="14"/>
      <c r="M53" s="14"/>
      <c r="N53" s="14"/>
      <c r="O53" s="14"/>
      <c r="P53" s="14"/>
      <c r="Q53" s="14"/>
      <c r="R53" s="14"/>
      <c r="S53" s="14"/>
      <c r="T53" s="14"/>
      <c r="U53" s="14"/>
      <c r="V53" s="14"/>
      <c r="W53" s="14"/>
      <c r="X53" s="14"/>
      <c r="Y53" s="14"/>
      <c r="Z53" s="14"/>
      <c r="AA53" s="14"/>
      <c r="AB53" s="14"/>
      <c r="AC53" s="14"/>
    </row>
    <row r="54" spans="4:29" x14ac:dyDescent="0.25">
      <c r="D54" s="13"/>
      <c r="E54" s="14"/>
      <c r="F54" s="14"/>
      <c r="G54" s="14"/>
      <c r="H54" s="14"/>
      <c r="I54" s="14"/>
      <c r="J54" s="14"/>
      <c r="K54" s="14"/>
      <c r="L54" s="14"/>
      <c r="M54" s="14"/>
      <c r="N54" s="14"/>
      <c r="O54" s="14"/>
      <c r="P54" s="14"/>
      <c r="Q54" s="14"/>
      <c r="R54" s="14"/>
      <c r="S54" s="14"/>
      <c r="T54" s="14"/>
      <c r="U54" s="14"/>
      <c r="V54" s="14"/>
      <c r="W54" s="14"/>
      <c r="X54" s="14"/>
      <c r="Y54" s="14"/>
      <c r="Z54" s="14"/>
      <c r="AA54" s="14"/>
      <c r="AB54" s="14"/>
      <c r="AC54" s="14"/>
    </row>
    <row r="55" spans="4:29" x14ac:dyDescent="0.25">
      <c r="D55" s="13"/>
      <c r="E55" s="14"/>
      <c r="F55" s="14"/>
      <c r="G55" s="14"/>
      <c r="H55" s="14"/>
      <c r="I55" s="14"/>
      <c r="J55" s="14"/>
      <c r="K55" s="14"/>
      <c r="L55" s="14"/>
      <c r="M55" s="14"/>
      <c r="N55" s="14"/>
      <c r="O55" s="14"/>
      <c r="P55" s="14"/>
      <c r="Q55" s="14"/>
      <c r="R55" s="14"/>
      <c r="S55" s="14"/>
      <c r="T55" s="14"/>
      <c r="U55" s="14"/>
      <c r="V55" s="14"/>
      <c r="W55" s="14"/>
      <c r="X55" s="14"/>
      <c r="Y55" s="14"/>
      <c r="Z55" s="14"/>
      <c r="AA55" s="14"/>
      <c r="AB55" s="14"/>
      <c r="AC55" s="14"/>
    </row>
    <row r="56" spans="4:29" x14ac:dyDescent="0.25">
      <c r="D56" s="13"/>
      <c r="E56" s="14"/>
      <c r="F56" s="14"/>
      <c r="G56" s="14"/>
      <c r="H56" s="14"/>
      <c r="I56" s="14"/>
      <c r="J56" s="14"/>
      <c r="K56" s="14"/>
      <c r="L56" s="14"/>
      <c r="M56" s="14"/>
      <c r="N56" s="14"/>
      <c r="O56" s="14"/>
      <c r="P56" s="14"/>
      <c r="Q56" s="14"/>
      <c r="R56" s="14"/>
      <c r="S56" s="14"/>
      <c r="T56" s="14"/>
      <c r="U56" s="14"/>
      <c r="V56" s="14"/>
      <c r="W56" s="14"/>
      <c r="X56" s="14"/>
      <c r="Y56" s="14"/>
      <c r="Z56" s="14"/>
      <c r="AA56" s="14"/>
      <c r="AB56" s="14"/>
      <c r="AC56" s="14"/>
    </row>
    <row r="57" spans="4:29" x14ac:dyDescent="0.25">
      <c r="D57" s="13"/>
      <c r="E57" s="14"/>
      <c r="F57" s="14"/>
      <c r="G57" s="14"/>
      <c r="H57" s="14"/>
      <c r="I57" s="14"/>
      <c r="J57" s="14"/>
      <c r="K57" s="14"/>
      <c r="L57" s="14"/>
      <c r="M57" s="14"/>
      <c r="N57" s="14"/>
      <c r="O57" s="14"/>
      <c r="P57" s="14"/>
      <c r="Q57" s="14"/>
      <c r="R57" s="14"/>
      <c r="S57" s="14"/>
      <c r="T57" s="14"/>
      <c r="U57" s="14"/>
      <c r="V57" s="14"/>
      <c r="W57" s="14"/>
      <c r="X57" s="14"/>
      <c r="Y57" s="14"/>
      <c r="Z57" s="14"/>
      <c r="AA57" s="14"/>
      <c r="AB57" s="14"/>
      <c r="AC57" s="14"/>
    </row>
    <row r="58" spans="4:29" x14ac:dyDescent="0.25">
      <c r="D58" s="13"/>
      <c r="E58" s="14"/>
      <c r="F58" s="14"/>
      <c r="G58" s="14"/>
      <c r="H58" s="14"/>
      <c r="I58" s="14"/>
      <c r="J58" s="14"/>
      <c r="K58" s="14"/>
      <c r="L58" s="14"/>
      <c r="M58" s="14"/>
      <c r="N58" s="14"/>
      <c r="O58" s="14"/>
      <c r="P58" s="14"/>
      <c r="Q58" s="14"/>
      <c r="R58" s="14"/>
      <c r="S58" s="14"/>
      <c r="T58" s="14"/>
      <c r="U58" s="14"/>
      <c r="V58" s="14"/>
      <c r="W58" s="14"/>
      <c r="X58" s="14"/>
      <c r="Y58" s="14"/>
      <c r="Z58" s="14"/>
      <c r="AA58" s="14"/>
      <c r="AB58" s="14"/>
      <c r="AC58" s="14"/>
    </row>
    <row r="59" spans="4:29" x14ac:dyDescent="0.25">
      <c r="D59" s="13"/>
      <c r="E59" s="14"/>
      <c r="F59" s="14"/>
      <c r="G59" s="14"/>
      <c r="H59" s="14"/>
      <c r="I59" s="14"/>
      <c r="J59" s="14"/>
      <c r="K59" s="14"/>
      <c r="L59" s="14"/>
      <c r="M59" s="14"/>
      <c r="N59" s="14"/>
      <c r="O59" s="14"/>
      <c r="P59" s="14"/>
      <c r="Q59" s="14"/>
      <c r="R59" s="14"/>
      <c r="S59" s="14"/>
      <c r="T59" s="14"/>
      <c r="U59" s="14"/>
      <c r="V59" s="14"/>
      <c r="W59" s="14"/>
      <c r="X59" s="14"/>
      <c r="Y59" s="14"/>
      <c r="Z59" s="14"/>
      <c r="AA59" s="14"/>
      <c r="AB59" s="14"/>
      <c r="AC59" s="14"/>
    </row>
    <row r="60" spans="4:29" x14ac:dyDescent="0.25">
      <c r="D60" s="13"/>
      <c r="E60" s="14"/>
      <c r="F60" s="14"/>
      <c r="G60" s="14"/>
      <c r="H60" s="14"/>
      <c r="I60" s="14"/>
      <c r="J60" s="14"/>
      <c r="K60" s="14"/>
      <c r="L60" s="14"/>
      <c r="M60" s="14"/>
      <c r="N60" s="14"/>
      <c r="O60" s="14"/>
      <c r="P60" s="14"/>
      <c r="Q60" s="14"/>
      <c r="R60" s="14"/>
      <c r="S60" s="14"/>
      <c r="T60" s="14"/>
      <c r="U60" s="14"/>
      <c r="V60" s="14"/>
      <c r="W60" s="14"/>
      <c r="X60" s="14"/>
      <c r="Y60" s="14"/>
      <c r="Z60" s="14"/>
      <c r="AA60" s="14"/>
      <c r="AB60" s="14"/>
      <c r="AC60" s="14"/>
    </row>
    <row r="61" spans="4:29" x14ac:dyDescent="0.25">
      <c r="D61" s="13"/>
      <c r="E61" s="14"/>
      <c r="F61" s="14"/>
      <c r="G61" s="14"/>
      <c r="H61" s="14"/>
      <c r="I61" s="14"/>
      <c r="J61" s="14"/>
      <c r="K61" s="14"/>
      <c r="L61" s="14"/>
      <c r="M61" s="14"/>
      <c r="N61" s="14"/>
      <c r="O61" s="14"/>
      <c r="P61" s="14"/>
      <c r="Q61" s="14"/>
      <c r="R61" s="14"/>
      <c r="S61" s="14"/>
      <c r="T61" s="14"/>
      <c r="U61" s="14"/>
      <c r="V61" s="14"/>
      <c r="W61" s="14"/>
      <c r="X61" s="14"/>
      <c r="Y61" s="14"/>
      <c r="Z61" s="14"/>
      <c r="AA61" s="14"/>
      <c r="AB61" s="14"/>
      <c r="AC61" s="14"/>
    </row>
    <row r="62" spans="4:29" x14ac:dyDescent="0.25">
      <c r="D62" s="13"/>
      <c r="E62" s="14"/>
      <c r="F62" s="14"/>
      <c r="G62" s="14"/>
      <c r="H62" s="14"/>
      <c r="I62" s="14"/>
      <c r="J62" s="14"/>
      <c r="K62" s="14"/>
      <c r="L62" s="14"/>
      <c r="M62" s="14"/>
      <c r="N62" s="14"/>
      <c r="O62" s="14"/>
      <c r="P62" s="14"/>
      <c r="Q62" s="14"/>
      <c r="R62" s="14"/>
      <c r="S62" s="14"/>
      <c r="T62" s="14"/>
      <c r="U62" s="14"/>
      <c r="V62" s="14"/>
      <c r="W62" s="14"/>
      <c r="X62" s="14"/>
      <c r="Y62" s="14"/>
      <c r="Z62" s="14"/>
      <c r="AA62" s="14"/>
      <c r="AB62" s="14"/>
      <c r="AC62" s="14"/>
    </row>
    <row r="63" spans="4:29" x14ac:dyDescent="0.25">
      <c r="D63" s="13"/>
      <c r="E63" s="14"/>
      <c r="F63" s="14"/>
      <c r="G63" s="14"/>
      <c r="H63" s="14"/>
      <c r="I63" s="14"/>
      <c r="J63" s="14"/>
      <c r="K63" s="14"/>
      <c r="L63" s="14"/>
      <c r="M63" s="14"/>
      <c r="N63" s="14"/>
      <c r="O63" s="14"/>
      <c r="P63" s="14"/>
      <c r="Q63" s="14"/>
      <c r="R63" s="14"/>
      <c r="S63" s="14"/>
      <c r="T63" s="14"/>
      <c r="U63" s="14"/>
      <c r="V63" s="14"/>
      <c r="W63" s="14"/>
      <c r="X63" s="14"/>
      <c r="Y63" s="14"/>
      <c r="Z63" s="14"/>
      <c r="AA63" s="14"/>
      <c r="AB63" s="14"/>
      <c r="AC63" s="14"/>
    </row>
    <row r="64" spans="4:29" x14ac:dyDescent="0.25">
      <c r="D64" s="13"/>
      <c r="E64" s="14"/>
      <c r="F64" s="14"/>
      <c r="G64" s="14"/>
      <c r="H64" s="14"/>
      <c r="I64" s="14"/>
      <c r="J64" s="14"/>
      <c r="K64" s="14"/>
      <c r="L64" s="14"/>
      <c r="M64" s="14"/>
      <c r="N64" s="14"/>
      <c r="O64" s="14"/>
      <c r="P64" s="14"/>
      <c r="Q64" s="14"/>
      <c r="R64" s="14"/>
      <c r="S64" s="14"/>
      <c r="T64" s="14"/>
      <c r="U64" s="14"/>
      <c r="V64" s="14"/>
      <c r="W64" s="14"/>
      <c r="X64" s="14"/>
      <c r="Y64" s="14"/>
      <c r="Z64" s="14"/>
      <c r="AA64" s="14"/>
      <c r="AB64" s="14"/>
      <c r="AC64" s="14"/>
    </row>
    <row r="65" spans="4:29" x14ac:dyDescent="0.25">
      <c r="D65" s="13"/>
      <c r="E65" s="14"/>
      <c r="F65" s="14"/>
      <c r="G65" s="14"/>
      <c r="H65" s="14"/>
      <c r="I65" s="14"/>
      <c r="J65" s="14"/>
      <c r="K65" s="14"/>
      <c r="L65" s="14"/>
      <c r="M65" s="14"/>
      <c r="N65" s="14"/>
      <c r="O65" s="14"/>
      <c r="P65" s="14"/>
      <c r="Q65" s="14"/>
      <c r="R65" s="14"/>
      <c r="S65" s="14"/>
      <c r="T65" s="14"/>
      <c r="U65" s="14"/>
      <c r="V65" s="14"/>
      <c r="W65" s="14"/>
      <c r="X65" s="14"/>
      <c r="Y65" s="14"/>
      <c r="Z65" s="14"/>
      <c r="AA65" s="14"/>
      <c r="AB65" s="14"/>
      <c r="AC65" s="14"/>
    </row>
    <row r="66" spans="4:29" x14ac:dyDescent="0.25">
      <c r="D66" s="13"/>
      <c r="E66" s="14"/>
      <c r="F66" s="14"/>
      <c r="G66" s="14"/>
      <c r="H66" s="14"/>
      <c r="I66" s="14"/>
      <c r="J66" s="14"/>
      <c r="K66" s="14"/>
      <c r="L66" s="14"/>
      <c r="M66" s="14"/>
      <c r="N66" s="14"/>
      <c r="O66" s="14"/>
      <c r="P66" s="14"/>
      <c r="Q66" s="14"/>
      <c r="R66" s="14"/>
      <c r="S66" s="14"/>
      <c r="T66" s="14"/>
      <c r="U66" s="14"/>
      <c r="V66" s="14"/>
      <c r="W66" s="14"/>
      <c r="X66" s="14"/>
      <c r="Y66" s="14"/>
      <c r="Z66" s="14"/>
      <c r="AA66" s="14"/>
      <c r="AB66" s="14"/>
      <c r="AC66" s="14"/>
    </row>
    <row r="67" spans="4:29" x14ac:dyDescent="0.25">
      <c r="D67" s="13"/>
      <c r="E67" s="14"/>
      <c r="F67" s="14"/>
      <c r="G67" s="14"/>
      <c r="H67" s="14"/>
      <c r="I67" s="14"/>
      <c r="J67" s="14"/>
      <c r="K67" s="14"/>
      <c r="L67" s="14"/>
      <c r="M67" s="14"/>
      <c r="N67" s="14"/>
      <c r="O67" s="14"/>
      <c r="P67" s="14"/>
      <c r="Q67" s="14"/>
      <c r="R67" s="14"/>
      <c r="S67" s="14"/>
      <c r="T67" s="14"/>
      <c r="U67" s="14"/>
      <c r="V67" s="14"/>
      <c r="W67" s="14"/>
      <c r="X67" s="14"/>
      <c r="Y67" s="14"/>
      <c r="Z67" s="14"/>
      <c r="AA67" s="14"/>
      <c r="AB67" s="14"/>
      <c r="AC67" s="14"/>
    </row>
    <row r="68" spans="4:29" x14ac:dyDescent="0.25">
      <c r="D68" s="13"/>
      <c r="E68" s="14"/>
      <c r="F68" s="14"/>
      <c r="G68" s="14"/>
      <c r="H68" s="14"/>
      <c r="I68" s="14"/>
      <c r="J68" s="14"/>
      <c r="K68" s="14"/>
      <c r="L68" s="14"/>
      <c r="M68" s="14"/>
      <c r="N68" s="14"/>
      <c r="O68" s="14"/>
      <c r="P68" s="14"/>
      <c r="Q68" s="14"/>
      <c r="R68" s="14"/>
      <c r="S68" s="14"/>
      <c r="T68" s="14"/>
      <c r="U68" s="14"/>
      <c r="V68" s="14"/>
      <c r="W68" s="14"/>
      <c r="X68" s="14"/>
      <c r="Y68" s="14"/>
      <c r="Z68" s="14"/>
      <c r="AA68" s="14"/>
      <c r="AB68" s="14"/>
      <c r="AC68" s="14"/>
    </row>
    <row r="69" spans="4:29" x14ac:dyDescent="0.25">
      <c r="D69" s="13"/>
      <c r="E69" s="14"/>
      <c r="F69" s="14"/>
      <c r="G69" s="14"/>
      <c r="H69" s="14"/>
      <c r="I69" s="14"/>
      <c r="J69" s="14"/>
      <c r="K69" s="14"/>
      <c r="L69" s="14"/>
      <c r="M69" s="14"/>
      <c r="N69" s="14"/>
      <c r="O69" s="14"/>
      <c r="P69" s="14"/>
      <c r="Q69" s="14"/>
      <c r="R69" s="14"/>
      <c r="S69" s="14"/>
      <c r="T69" s="14"/>
      <c r="U69" s="14"/>
      <c r="V69" s="14"/>
      <c r="W69" s="14"/>
      <c r="X69" s="14"/>
      <c r="Y69" s="14"/>
      <c r="Z69" s="14"/>
      <c r="AA69" s="14"/>
      <c r="AB69" s="14"/>
      <c r="AC69" s="14"/>
    </row>
    <row r="70" spans="4:29" x14ac:dyDescent="0.25">
      <c r="D70" s="13"/>
      <c r="E70" s="14"/>
      <c r="F70" s="14"/>
      <c r="G70" s="14"/>
      <c r="H70" s="14"/>
      <c r="I70" s="14"/>
      <c r="J70" s="14"/>
      <c r="K70" s="14"/>
      <c r="L70" s="14"/>
      <c r="M70" s="14"/>
      <c r="N70" s="14"/>
      <c r="O70" s="14"/>
      <c r="P70" s="14"/>
      <c r="Q70" s="14"/>
      <c r="R70" s="14"/>
      <c r="S70" s="14"/>
      <c r="T70" s="14"/>
      <c r="U70" s="14"/>
      <c r="V70" s="14"/>
      <c r="W70" s="14"/>
      <c r="X70" s="14"/>
      <c r="Y70" s="14"/>
      <c r="Z70" s="14"/>
      <c r="AA70" s="14"/>
      <c r="AB70" s="14"/>
      <c r="AC70" s="14"/>
    </row>
    <row r="71" spans="4:29" x14ac:dyDescent="0.25">
      <c r="D71" s="13"/>
      <c r="E71" s="14"/>
      <c r="F71" s="14"/>
      <c r="G71" s="14"/>
      <c r="H71" s="14"/>
      <c r="I71" s="14"/>
      <c r="J71" s="14"/>
      <c r="K71" s="14"/>
      <c r="L71" s="14"/>
      <c r="M71" s="14"/>
      <c r="N71" s="14"/>
      <c r="O71" s="14"/>
      <c r="P71" s="14"/>
      <c r="Q71" s="14"/>
      <c r="R71" s="14"/>
      <c r="S71" s="14"/>
      <c r="T71" s="14"/>
      <c r="U71" s="14"/>
      <c r="V71" s="14"/>
      <c r="W71" s="14"/>
      <c r="X71" s="14"/>
      <c r="Y71" s="14"/>
      <c r="Z71" s="14"/>
      <c r="AA71" s="14"/>
      <c r="AB71" s="14"/>
      <c r="AC71" s="14"/>
    </row>
    <row r="72" spans="4:29" x14ac:dyDescent="0.25">
      <c r="D72" s="13"/>
      <c r="E72" s="14"/>
      <c r="F72" s="14"/>
      <c r="G72" s="14"/>
      <c r="H72" s="14"/>
      <c r="I72" s="14"/>
      <c r="J72" s="14"/>
      <c r="K72" s="14"/>
      <c r="L72" s="14"/>
      <c r="M72" s="14"/>
      <c r="N72" s="14"/>
      <c r="O72" s="14"/>
      <c r="P72" s="14"/>
      <c r="Q72" s="14"/>
      <c r="R72" s="14"/>
      <c r="S72" s="14"/>
      <c r="T72" s="14"/>
      <c r="U72" s="14"/>
      <c r="V72" s="14"/>
      <c r="W72" s="14"/>
      <c r="X72" s="14"/>
      <c r="Y72" s="14"/>
      <c r="Z72" s="14"/>
      <c r="AA72" s="14"/>
      <c r="AB72" s="14"/>
      <c r="AC72" s="14"/>
    </row>
    <row r="73" spans="4:29" x14ac:dyDescent="0.25">
      <c r="D73" s="13"/>
      <c r="E73" s="14"/>
      <c r="F73" s="14"/>
      <c r="G73" s="14"/>
      <c r="H73" s="14"/>
      <c r="I73" s="14"/>
      <c r="J73" s="14"/>
      <c r="K73" s="14"/>
      <c r="L73" s="14"/>
      <c r="M73" s="14"/>
      <c r="N73" s="14"/>
      <c r="O73" s="14"/>
      <c r="P73" s="14"/>
      <c r="Q73" s="14"/>
      <c r="R73" s="14"/>
      <c r="S73" s="14"/>
      <c r="T73" s="14"/>
      <c r="U73" s="14"/>
      <c r="V73" s="14"/>
      <c r="W73" s="14"/>
      <c r="X73" s="14"/>
      <c r="Y73" s="14"/>
      <c r="Z73" s="14"/>
      <c r="AA73" s="14"/>
      <c r="AB73" s="14"/>
      <c r="AC73" s="14"/>
    </row>
    <row r="74" spans="4:29" x14ac:dyDescent="0.25">
      <c r="D74" s="13"/>
      <c r="E74" s="14"/>
      <c r="F74" s="14"/>
      <c r="G74" s="14"/>
      <c r="H74" s="14"/>
      <c r="I74" s="14"/>
      <c r="J74" s="14"/>
      <c r="K74" s="14"/>
      <c r="L74" s="14"/>
      <c r="M74" s="14"/>
      <c r="N74" s="14"/>
      <c r="O74" s="14"/>
      <c r="P74" s="14"/>
      <c r="Q74" s="14"/>
      <c r="R74" s="14"/>
      <c r="S74" s="14"/>
      <c r="T74" s="14"/>
      <c r="U74" s="14"/>
      <c r="V74" s="14"/>
      <c r="W74" s="14"/>
      <c r="X74" s="14"/>
      <c r="Y74" s="14"/>
      <c r="Z74" s="14"/>
      <c r="AA74" s="14"/>
      <c r="AB74" s="14"/>
      <c r="AC74" s="14"/>
    </row>
    <row r="75" spans="4:29" x14ac:dyDescent="0.25">
      <c r="D75" s="13"/>
      <c r="E75" s="14"/>
      <c r="F75" s="14"/>
      <c r="G75" s="14"/>
      <c r="H75" s="14"/>
      <c r="I75" s="14"/>
      <c r="J75" s="14"/>
      <c r="K75" s="14"/>
      <c r="L75" s="14"/>
      <c r="M75" s="14"/>
      <c r="N75" s="14"/>
      <c r="O75" s="14"/>
      <c r="P75" s="14"/>
      <c r="Q75" s="14"/>
      <c r="R75" s="14"/>
      <c r="S75" s="14"/>
      <c r="T75" s="14"/>
      <c r="U75" s="14"/>
      <c r="V75" s="14"/>
      <c r="W75" s="14"/>
      <c r="X75" s="14"/>
      <c r="Y75" s="14"/>
      <c r="Z75" s="14"/>
      <c r="AA75" s="14"/>
      <c r="AB75" s="14"/>
      <c r="AC75" s="14"/>
    </row>
    <row r="76" spans="4:29" x14ac:dyDescent="0.25">
      <c r="D76" s="13"/>
      <c r="E76" s="14"/>
      <c r="F76" s="14"/>
      <c r="G76" s="14"/>
      <c r="H76" s="14"/>
      <c r="I76" s="14"/>
      <c r="J76" s="14"/>
      <c r="K76" s="14"/>
      <c r="L76" s="14"/>
      <c r="M76" s="14"/>
      <c r="N76" s="14"/>
      <c r="O76" s="14"/>
      <c r="P76" s="14"/>
      <c r="Q76" s="14"/>
      <c r="R76" s="14"/>
      <c r="S76" s="14"/>
      <c r="T76" s="14"/>
      <c r="U76" s="14"/>
      <c r="V76" s="14"/>
      <c r="W76" s="14"/>
      <c r="X76" s="14"/>
      <c r="Y76" s="14"/>
      <c r="Z76" s="14"/>
      <c r="AA76" s="14"/>
      <c r="AB76" s="14"/>
      <c r="AC76" s="14"/>
    </row>
    <row r="77" spans="4:29" x14ac:dyDescent="0.25">
      <c r="D77" s="13"/>
      <c r="E77" s="14"/>
      <c r="F77" s="14"/>
      <c r="G77" s="14"/>
      <c r="H77" s="14"/>
      <c r="I77" s="14"/>
      <c r="J77" s="14"/>
      <c r="K77" s="14"/>
      <c r="L77" s="14"/>
      <c r="M77" s="14"/>
      <c r="N77" s="14"/>
      <c r="O77" s="14"/>
      <c r="P77" s="14"/>
      <c r="Q77" s="14"/>
      <c r="R77" s="14"/>
      <c r="S77" s="14"/>
      <c r="T77" s="14"/>
      <c r="U77" s="14"/>
      <c r="V77" s="14"/>
      <c r="W77" s="14"/>
      <c r="X77" s="14"/>
      <c r="Y77" s="14"/>
      <c r="Z77" s="14"/>
      <c r="AA77" s="14"/>
      <c r="AB77" s="14"/>
      <c r="AC77" s="14"/>
    </row>
    <row r="78" spans="4:29" x14ac:dyDescent="0.25">
      <c r="D78" s="13"/>
      <c r="E78" s="14"/>
      <c r="F78" s="14"/>
      <c r="G78" s="14"/>
      <c r="H78" s="14"/>
      <c r="I78" s="14"/>
      <c r="J78" s="14"/>
      <c r="K78" s="14"/>
      <c r="L78" s="14"/>
      <c r="M78" s="14"/>
      <c r="N78" s="14"/>
      <c r="O78" s="14"/>
      <c r="P78" s="14"/>
      <c r="Q78" s="14"/>
      <c r="R78" s="14"/>
      <c r="S78" s="14"/>
      <c r="T78" s="14"/>
      <c r="U78" s="14"/>
      <c r="V78" s="14"/>
      <c r="W78" s="14"/>
      <c r="X78" s="14"/>
      <c r="Y78" s="14"/>
      <c r="Z78" s="14"/>
      <c r="AA78" s="14"/>
      <c r="AB78" s="14"/>
      <c r="AC78" s="14"/>
    </row>
    <row r="79" spans="4:29" x14ac:dyDescent="0.25">
      <c r="D79" s="13"/>
      <c r="E79" s="14"/>
      <c r="F79" s="14"/>
      <c r="G79" s="14"/>
      <c r="H79" s="14"/>
      <c r="I79" s="14"/>
      <c r="J79" s="14"/>
      <c r="K79" s="14"/>
      <c r="L79" s="14"/>
      <c r="M79" s="14"/>
      <c r="N79" s="14"/>
      <c r="O79" s="14"/>
      <c r="P79" s="14"/>
      <c r="Q79" s="14"/>
      <c r="R79" s="14"/>
      <c r="S79" s="14"/>
      <c r="T79" s="14"/>
      <c r="U79" s="14"/>
      <c r="V79" s="14"/>
      <c r="W79" s="14"/>
      <c r="X79" s="14"/>
      <c r="Y79" s="14"/>
      <c r="Z79" s="14"/>
      <c r="AA79" s="14"/>
      <c r="AB79" s="14"/>
      <c r="AC79" s="14"/>
    </row>
    <row r="80" spans="4:29" x14ac:dyDescent="0.25">
      <c r="D80" s="13"/>
      <c r="E80" s="14"/>
      <c r="F80" s="14"/>
      <c r="G80" s="14"/>
      <c r="H80" s="14"/>
      <c r="I80" s="14"/>
      <c r="J80" s="14"/>
      <c r="K80" s="14"/>
      <c r="L80" s="14"/>
      <c r="M80" s="14"/>
      <c r="N80" s="14"/>
      <c r="O80" s="14"/>
      <c r="P80" s="14"/>
      <c r="Q80" s="14"/>
      <c r="R80" s="14"/>
      <c r="S80" s="14"/>
      <c r="T80" s="14"/>
      <c r="U80" s="14"/>
      <c r="V80" s="14"/>
      <c r="W80" s="14"/>
      <c r="X80" s="14"/>
      <c r="Y80" s="14"/>
      <c r="Z80" s="14"/>
      <c r="AA80" s="14"/>
      <c r="AB80" s="14"/>
      <c r="AC80" s="14"/>
    </row>
    <row r="81" spans="4:29" x14ac:dyDescent="0.25">
      <c r="D81" s="13"/>
      <c r="E81" s="14"/>
      <c r="F81" s="14"/>
      <c r="G81" s="14"/>
      <c r="H81" s="14"/>
      <c r="I81" s="14"/>
      <c r="J81" s="14"/>
      <c r="K81" s="14"/>
      <c r="L81" s="14"/>
      <c r="M81" s="14"/>
      <c r="N81" s="14"/>
      <c r="O81" s="14"/>
      <c r="P81" s="14"/>
      <c r="Q81" s="14"/>
      <c r="R81" s="14"/>
      <c r="S81" s="14"/>
      <c r="T81" s="14"/>
      <c r="U81" s="14"/>
      <c r="V81" s="14"/>
      <c r="W81" s="14"/>
      <c r="X81" s="14"/>
      <c r="Y81" s="14"/>
      <c r="Z81" s="14"/>
      <c r="AA81" s="14"/>
      <c r="AB81" s="14"/>
      <c r="AC81" s="14"/>
    </row>
    <row r="82" spans="4:29" x14ac:dyDescent="0.25">
      <c r="D82" s="13"/>
      <c r="E82" s="14"/>
      <c r="F82" s="14"/>
      <c r="G82" s="14"/>
      <c r="H82" s="14"/>
      <c r="I82" s="14"/>
      <c r="J82" s="14"/>
      <c r="K82" s="14"/>
      <c r="L82" s="14"/>
      <c r="M82" s="14"/>
      <c r="N82" s="14"/>
      <c r="O82" s="14"/>
      <c r="P82" s="14"/>
      <c r="Q82" s="14"/>
      <c r="R82" s="14"/>
      <c r="S82" s="14"/>
      <c r="T82" s="14"/>
      <c r="U82" s="14"/>
      <c r="V82" s="14"/>
      <c r="W82" s="14"/>
      <c r="X82" s="14"/>
      <c r="Y82" s="14"/>
      <c r="Z82" s="14"/>
      <c r="AA82" s="14"/>
      <c r="AB82" s="14"/>
      <c r="AC82" s="14"/>
    </row>
    <row r="83" spans="4:29" x14ac:dyDescent="0.25">
      <c r="D83" s="13"/>
      <c r="E83" s="14"/>
      <c r="F83" s="14"/>
      <c r="G83" s="14"/>
      <c r="H83" s="14"/>
      <c r="I83" s="14"/>
      <c r="J83" s="14"/>
      <c r="K83" s="14"/>
      <c r="L83" s="14"/>
      <c r="M83" s="14"/>
      <c r="N83" s="14"/>
      <c r="O83" s="14"/>
      <c r="P83" s="14"/>
      <c r="Q83" s="14"/>
      <c r="R83" s="14"/>
      <c r="S83" s="14"/>
      <c r="T83" s="14"/>
      <c r="U83" s="14"/>
      <c r="V83" s="14"/>
      <c r="W83" s="14"/>
      <c r="X83" s="14"/>
      <c r="Y83" s="14"/>
      <c r="Z83" s="14"/>
      <c r="AA83" s="14"/>
      <c r="AB83" s="14"/>
      <c r="AC83" s="14"/>
    </row>
    <row r="84" spans="4:29" x14ac:dyDescent="0.25">
      <c r="D84" s="13"/>
      <c r="E84" s="14"/>
      <c r="F84" s="14"/>
      <c r="G84" s="14"/>
      <c r="H84" s="14"/>
      <c r="I84" s="14"/>
      <c r="J84" s="14"/>
      <c r="K84" s="14"/>
      <c r="L84" s="14"/>
      <c r="M84" s="14"/>
      <c r="N84" s="14"/>
      <c r="O84" s="14"/>
      <c r="P84" s="14"/>
      <c r="Q84" s="14"/>
      <c r="R84" s="14"/>
      <c r="S84" s="14"/>
      <c r="T84" s="14"/>
      <c r="U84" s="14"/>
      <c r="V84" s="14"/>
      <c r="W84" s="14"/>
      <c r="X84" s="14"/>
      <c r="Y84" s="14"/>
      <c r="Z84" s="14"/>
      <c r="AA84" s="14"/>
      <c r="AB84" s="14"/>
      <c r="AC84" s="14"/>
    </row>
    <row r="85" spans="4:29" x14ac:dyDescent="0.25">
      <c r="D85" s="13"/>
      <c r="E85" s="14"/>
      <c r="F85" s="14"/>
      <c r="G85" s="14"/>
      <c r="H85" s="14"/>
      <c r="I85" s="14"/>
      <c r="J85" s="14"/>
      <c r="K85" s="14"/>
      <c r="L85" s="14"/>
      <c r="M85" s="14"/>
      <c r="N85" s="14"/>
      <c r="O85" s="14"/>
      <c r="P85" s="14"/>
      <c r="Q85" s="14"/>
      <c r="R85" s="14"/>
      <c r="S85" s="14"/>
      <c r="T85" s="14"/>
      <c r="U85" s="14"/>
      <c r="V85" s="14"/>
      <c r="W85" s="14"/>
      <c r="X85" s="14"/>
      <c r="Y85" s="14"/>
      <c r="Z85" s="14"/>
      <c r="AA85" s="14"/>
      <c r="AB85" s="14"/>
      <c r="AC85" s="14"/>
    </row>
    <row r="86" spans="4:29" x14ac:dyDescent="0.25">
      <c r="D86" s="13"/>
      <c r="E86" s="14"/>
      <c r="F86" s="14"/>
      <c r="G86" s="14"/>
      <c r="H86" s="14"/>
      <c r="I86" s="14"/>
      <c r="J86" s="14"/>
      <c r="K86" s="14"/>
      <c r="L86" s="14"/>
      <c r="M86" s="14"/>
      <c r="N86" s="14"/>
      <c r="O86" s="14"/>
      <c r="P86" s="14"/>
      <c r="Q86" s="14"/>
      <c r="R86" s="14"/>
      <c r="S86" s="14"/>
      <c r="T86" s="14"/>
      <c r="U86" s="14"/>
      <c r="V86" s="14"/>
      <c r="W86" s="14"/>
      <c r="X86" s="14"/>
      <c r="Y86" s="14"/>
      <c r="Z86" s="14"/>
      <c r="AA86" s="14"/>
      <c r="AB86" s="14"/>
      <c r="AC86" s="14"/>
    </row>
    <row r="87" spans="4:29" x14ac:dyDescent="0.25">
      <c r="D87" s="13"/>
      <c r="E87" s="14"/>
      <c r="F87" s="14"/>
      <c r="G87" s="14"/>
      <c r="H87" s="14"/>
      <c r="I87" s="14"/>
      <c r="J87" s="14"/>
      <c r="K87" s="14"/>
      <c r="L87" s="14"/>
      <c r="M87" s="14"/>
      <c r="N87" s="14"/>
      <c r="O87" s="14"/>
      <c r="P87" s="14"/>
      <c r="Q87" s="14"/>
      <c r="R87" s="14"/>
      <c r="S87" s="14"/>
      <c r="T87" s="14"/>
      <c r="U87" s="14"/>
      <c r="V87" s="14"/>
      <c r="W87" s="14"/>
      <c r="X87" s="14"/>
      <c r="Y87" s="14"/>
      <c r="Z87" s="14"/>
      <c r="AA87" s="14"/>
      <c r="AB87" s="14"/>
      <c r="AC87" s="14"/>
    </row>
    <row r="88" spans="4:29" x14ac:dyDescent="0.25">
      <c r="D88" s="13"/>
      <c r="E88" s="14"/>
      <c r="F88" s="14"/>
      <c r="G88" s="14"/>
      <c r="H88" s="14"/>
      <c r="I88" s="14"/>
      <c r="J88" s="14"/>
      <c r="K88" s="14"/>
      <c r="L88" s="14"/>
      <c r="M88" s="14"/>
      <c r="N88" s="14"/>
      <c r="O88" s="14"/>
      <c r="P88" s="14"/>
      <c r="Q88" s="14"/>
      <c r="R88" s="14"/>
      <c r="S88" s="14"/>
      <c r="T88" s="14"/>
      <c r="U88" s="14"/>
      <c r="V88" s="14"/>
      <c r="W88" s="14"/>
      <c r="X88" s="14"/>
      <c r="Y88" s="14"/>
      <c r="Z88" s="14"/>
      <c r="AA88" s="14"/>
      <c r="AB88" s="14"/>
      <c r="AC88" s="14"/>
    </row>
    <row r="89" spans="4:29" x14ac:dyDescent="0.25">
      <c r="D89" s="13"/>
      <c r="E89" s="14"/>
      <c r="F89" s="14"/>
      <c r="G89" s="14"/>
      <c r="H89" s="14"/>
      <c r="I89" s="14"/>
      <c r="J89" s="14"/>
      <c r="K89" s="14"/>
      <c r="L89" s="14"/>
      <c r="M89" s="14"/>
      <c r="N89" s="14"/>
      <c r="O89" s="14"/>
      <c r="P89" s="14"/>
      <c r="Q89" s="14"/>
      <c r="R89" s="14"/>
      <c r="S89" s="14"/>
      <c r="T89" s="14"/>
      <c r="U89" s="14"/>
      <c r="V89" s="14"/>
      <c r="W89" s="14"/>
      <c r="X89" s="14"/>
      <c r="Y89" s="14"/>
      <c r="Z89" s="14"/>
      <c r="AA89" s="14"/>
      <c r="AB89" s="14"/>
      <c r="AC89" s="14"/>
    </row>
    <row r="90" spans="4:29" x14ac:dyDescent="0.25">
      <c r="D90" s="13"/>
      <c r="E90" s="14"/>
      <c r="F90" s="14"/>
      <c r="G90" s="14"/>
      <c r="H90" s="14"/>
      <c r="I90" s="14"/>
      <c r="J90" s="14"/>
      <c r="K90" s="14"/>
      <c r="L90" s="14"/>
      <c r="M90" s="14"/>
      <c r="N90" s="14"/>
      <c r="O90" s="14"/>
      <c r="P90" s="14"/>
      <c r="Q90" s="14"/>
      <c r="R90" s="14"/>
      <c r="S90" s="14"/>
      <c r="T90" s="14"/>
      <c r="U90" s="14"/>
      <c r="V90" s="14"/>
      <c r="W90" s="14"/>
      <c r="X90" s="14"/>
      <c r="Y90" s="14"/>
      <c r="Z90" s="14"/>
      <c r="AA90" s="14"/>
      <c r="AB90" s="14"/>
      <c r="AC90" s="14"/>
    </row>
    <row r="91" spans="4:29" x14ac:dyDescent="0.25">
      <c r="D91" s="13"/>
      <c r="E91" s="14"/>
      <c r="F91" s="14"/>
      <c r="G91" s="14"/>
      <c r="H91" s="14"/>
      <c r="I91" s="14"/>
      <c r="J91" s="14"/>
      <c r="K91" s="14"/>
      <c r="L91" s="14"/>
      <c r="M91" s="14"/>
      <c r="N91" s="14"/>
      <c r="O91" s="14"/>
      <c r="P91" s="14"/>
      <c r="Q91" s="14"/>
      <c r="R91" s="14"/>
      <c r="S91" s="14"/>
      <c r="T91" s="14"/>
      <c r="U91" s="14"/>
      <c r="V91" s="14"/>
      <c r="W91" s="14"/>
      <c r="X91" s="14"/>
      <c r="Y91" s="14"/>
      <c r="Z91" s="14"/>
      <c r="AA91" s="14"/>
      <c r="AB91" s="14"/>
      <c r="AC91" s="14"/>
    </row>
    <row r="92" spans="4:29" x14ac:dyDescent="0.25">
      <c r="D92" s="13"/>
      <c r="E92" s="14"/>
      <c r="F92" s="14"/>
      <c r="G92" s="14"/>
      <c r="H92" s="14"/>
      <c r="I92" s="14"/>
      <c r="J92" s="14"/>
      <c r="K92" s="14"/>
      <c r="L92" s="14"/>
      <c r="M92" s="14"/>
      <c r="N92" s="14"/>
      <c r="O92" s="14"/>
      <c r="P92" s="14"/>
      <c r="Q92" s="14"/>
      <c r="R92" s="14"/>
      <c r="S92" s="14"/>
      <c r="T92" s="14"/>
      <c r="U92" s="14"/>
      <c r="V92" s="14"/>
      <c r="W92" s="14"/>
      <c r="X92" s="14"/>
      <c r="Y92" s="14"/>
      <c r="Z92" s="14"/>
      <c r="AA92" s="14"/>
      <c r="AB92" s="14"/>
      <c r="AC92" s="14"/>
    </row>
    <row r="93" spans="4:29" x14ac:dyDescent="0.25">
      <c r="D93" s="13"/>
      <c r="E93" s="14"/>
      <c r="F93" s="14"/>
      <c r="G93" s="14"/>
      <c r="H93" s="14"/>
      <c r="I93" s="14"/>
      <c r="J93" s="14"/>
      <c r="K93" s="14"/>
      <c r="L93" s="14"/>
      <c r="M93" s="14"/>
      <c r="N93" s="14"/>
      <c r="O93" s="14"/>
      <c r="P93" s="14"/>
      <c r="Q93" s="14"/>
      <c r="R93" s="14"/>
      <c r="S93" s="14"/>
      <c r="T93" s="14"/>
      <c r="U93" s="14"/>
      <c r="V93" s="14"/>
      <c r="W93" s="14"/>
      <c r="X93" s="14"/>
      <c r="Y93" s="14"/>
      <c r="Z93" s="14"/>
      <c r="AA93" s="14"/>
      <c r="AB93" s="14"/>
      <c r="AC93" s="14"/>
    </row>
    <row r="94" spans="4:29" x14ac:dyDescent="0.25">
      <c r="D94" s="13"/>
      <c r="E94" s="14"/>
      <c r="F94" s="14"/>
      <c r="G94" s="14"/>
      <c r="H94" s="14"/>
      <c r="I94" s="14"/>
      <c r="J94" s="14"/>
      <c r="K94" s="14"/>
      <c r="L94" s="14"/>
      <c r="M94" s="14"/>
      <c r="N94" s="14"/>
      <c r="O94" s="14"/>
      <c r="P94" s="14"/>
      <c r="Q94" s="14"/>
      <c r="R94" s="14"/>
      <c r="S94" s="14"/>
      <c r="T94" s="14"/>
      <c r="U94" s="14"/>
      <c r="V94" s="14"/>
      <c r="W94" s="14"/>
      <c r="X94" s="14"/>
      <c r="Y94" s="14"/>
      <c r="Z94" s="14"/>
      <c r="AA94" s="14"/>
      <c r="AB94" s="14"/>
      <c r="AC94" s="14"/>
    </row>
    <row r="95" spans="4:29" x14ac:dyDescent="0.25">
      <c r="D95" s="13"/>
      <c r="E95" s="14"/>
      <c r="F95" s="14"/>
      <c r="G95" s="14"/>
      <c r="H95" s="14"/>
      <c r="I95" s="14"/>
      <c r="J95" s="14"/>
      <c r="K95" s="14"/>
      <c r="L95" s="14"/>
      <c r="M95" s="14"/>
      <c r="N95" s="14"/>
      <c r="O95" s="14"/>
      <c r="P95" s="14"/>
      <c r="Q95" s="14"/>
      <c r="R95" s="14"/>
      <c r="S95" s="14"/>
      <c r="T95" s="14"/>
      <c r="U95" s="14"/>
      <c r="V95" s="14"/>
      <c r="W95" s="14"/>
      <c r="X95" s="14"/>
      <c r="Y95" s="14"/>
      <c r="Z95" s="14"/>
      <c r="AA95" s="14"/>
      <c r="AB95" s="14"/>
      <c r="AC95" s="14"/>
    </row>
    <row r="96" spans="4:29" x14ac:dyDescent="0.25">
      <c r="D96" s="13"/>
      <c r="E96" s="14"/>
      <c r="F96" s="14"/>
      <c r="G96" s="14"/>
      <c r="H96" s="14"/>
      <c r="I96" s="14"/>
      <c r="J96" s="14"/>
      <c r="K96" s="14"/>
      <c r="L96" s="14"/>
      <c r="M96" s="14"/>
      <c r="N96" s="14"/>
      <c r="O96" s="14"/>
      <c r="P96" s="14"/>
      <c r="Q96" s="14"/>
      <c r="R96" s="14"/>
      <c r="S96" s="14"/>
      <c r="T96" s="14"/>
      <c r="U96" s="14"/>
      <c r="V96" s="14"/>
      <c r="W96" s="14"/>
      <c r="X96" s="14"/>
      <c r="Y96" s="14"/>
      <c r="Z96" s="14"/>
      <c r="AA96" s="14"/>
      <c r="AB96" s="14"/>
      <c r="AC96" s="14"/>
    </row>
    <row r="97" spans="4:29" x14ac:dyDescent="0.25">
      <c r="D97" s="13"/>
      <c r="E97" s="14"/>
      <c r="F97" s="14"/>
      <c r="G97" s="14"/>
      <c r="H97" s="14"/>
      <c r="I97" s="14"/>
      <c r="J97" s="14"/>
      <c r="K97" s="14"/>
      <c r="L97" s="14"/>
      <c r="M97" s="14"/>
      <c r="N97" s="14"/>
      <c r="O97" s="14"/>
      <c r="P97" s="14"/>
      <c r="Q97" s="14"/>
      <c r="R97" s="14"/>
      <c r="S97" s="14"/>
      <c r="T97" s="14"/>
      <c r="U97" s="14"/>
      <c r="V97" s="14"/>
      <c r="W97" s="14"/>
      <c r="X97" s="14"/>
      <c r="Y97" s="14"/>
      <c r="Z97" s="14"/>
      <c r="AA97" s="14"/>
      <c r="AB97" s="14"/>
      <c r="AC97" s="14"/>
    </row>
    <row r="98" spans="4:29" x14ac:dyDescent="0.25">
      <c r="D98" s="13"/>
      <c r="E98" s="14"/>
      <c r="F98" s="14"/>
      <c r="G98" s="14"/>
      <c r="H98" s="14"/>
      <c r="I98" s="14"/>
      <c r="J98" s="14"/>
      <c r="K98" s="14"/>
      <c r="L98" s="14"/>
      <c r="M98" s="14"/>
      <c r="N98" s="14"/>
      <c r="O98" s="14"/>
      <c r="P98" s="14"/>
      <c r="Q98" s="14"/>
      <c r="R98" s="14"/>
      <c r="S98" s="14"/>
      <c r="T98" s="14"/>
      <c r="U98" s="14"/>
      <c r="V98" s="14"/>
      <c r="W98" s="14"/>
      <c r="X98" s="14"/>
      <c r="Y98" s="14"/>
      <c r="Z98" s="14"/>
      <c r="AA98" s="14"/>
      <c r="AB98" s="14"/>
      <c r="AC98" s="14"/>
    </row>
    <row r="99" spans="4:29" x14ac:dyDescent="0.25">
      <c r="D99" s="13"/>
      <c r="E99" s="14"/>
      <c r="F99" s="14"/>
      <c r="G99" s="14"/>
      <c r="H99" s="14"/>
      <c r="I99" s="14"/>
      <c r="J99" s="14"/>
      <c r="K99" s="14"/>
      <c r="L99" s="14"/>
      <c r="M99" s="14"/>
      <c r="N99" s="14"/>
      <c r="O99" s="14"/>
      <c r="P99" s="14"/>
      <c r="Q99" s="14"/>
      <c r="R99" s="14"/>
      <c r="S99" s="14"/>
      <c r="T99" s="14"/>
      <c r="U99" s="14"/>
      <c r="V99" s="14"/>
      <c r="W99" s="14"/>
      <c r="X99" s="14"/>
      <c r="Y99" s="14"/>
      <c r="Z99" s="14"/>
      <c r="AA99" s="14"/>
      <c r="AB99" s="14"/>
      <c r="AC99" s="14"/>
    </row>
    <row r="100" spans="4:29" x14ac:dyDescent="0.25">
      <c r="D100" s="13"/>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row>
    <row r="101" spans="4:29" x14ac:dyDescent="0.25">
      <c r="D101" s="13"/>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row>
    <row r="102" spans="4:29" x14ac:dyDescent="0.25">
      <c r="D102" s="13"/>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row>
    <row r="103" spans="4:29" x14ac:dyDescent="0.25">
      <c r="D103" s="13"/>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row>
    <row r="104" spans="4:29" x14ac:dyDescent="0.25">
      <c r="D104" s="13"/>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row>
    <row r="105" spans="4:29" x14ac:dyDescent="0.25">
      <c r="D105" s="13"/>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row>
    <row r="106" spans="4:29" x14ac:dyDescent="0.25">
      <c r="D106" s="13"/>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row>
    <row r="107" spans="4:29" x14ac:dyDescent="0.25">
      <c r="D107" s="13"/>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row>
    <row r="108" spans="4:29" x14ac:dyDescent="0.25">
      <c r="D108" s="13"/>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row>
    <row r="109" spans="4:29" x14ac:dyDescent="0.25">
      <c r="D109" s="13"/>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row>
    <row r="110" spans="4:29" x14ac:dyDescent="0.25">
      <c r="D110" s="13"/>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row>
    <row r="111" spans="4:29" x14ac:dyDescent="0.25">
      <c r="D111" s="13"/>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row>
    <row r="112" spans="4:29" x14ac:dyDescent="0.25">
      <c r="D112" s="13"/>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row>
    <row r="113" spans="4:29" x14ac:dyDescent="0.25">
      <c r="D113" s="13"/>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row>
    <row r="114" spans="4:29" x14ac:dyDescent="0.25">
      <c r="D114" s="13"/>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row>
    <row r="115" spans="4:29" x14ac:dyDescent="0.25">
      <c r="D115" s="13"/>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row>
    <row r="116" spans="4:29" x14ac:dyDescent="0.25">
      <c r="D116" s="13"/>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row>
    <row r="117" spans="4:29" x14ac:dyDescent="0.25">
      <c r="D117" s="13"/>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row>
    <row r="118" spans="4:29" x14ac:dyDescent="0.25">
      <c r="D118" s="13"/>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row>
    <row r="119" spans="4:29" x14ac:dyDescent="0.25">
      <c r="D119" s="13"/>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row>
    <row r="120" spans="4:29" x14ac:dyDescent="0.25">
      <c r="D120" s="13"/>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row>
    <row r="121" spans="4:29" x14ac:dyDescent="0.25">
      <c r="D121" s="13"/>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row>
    <row r="122" spans="4:29" x14ac:dyDescent="0.25">
      <c r="D122" s="13"/>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row>
    <row r="123" spans="4:29" x14ac:dyDescent="0.25">
      <c r="D123" s="13"/>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row>
    <row r="124" spans="4:29" x14ac:dyDescent="0.25">
      <c r="D124" s="13"/>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row>
    <row r="125" spans="4:29" x14ac:dyDescent="0.25">
      <c r="D125" s="13"/>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row>
    <row r="126" spans="4:29" x14ac:dyDescent="0.25">
      <c r="D126" s="13"/>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row>
    <row r="127" spans="4:29" x14ac:dyDescent="0.25">
      <c r="D127" s="13"/>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row>
    <row r="128" spans="4:29" x14ac:dyDescent="0.25">
      <c r="D128" s="13"/>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row>
    <row r="129" spans="4:29" x14ac:dyDescent="0.25">
      <c r="D129" s="13"/>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row>
    <row r="130" spans="4:29" x14ac:dyDescent="0.25">
      <c r="D130" s="13"/>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row>
    <row r="131" spans="4:29" x14ac:dyDescent="0.25">
      <c r="D131" s="13"/>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row>
    <row r="132" spans="4:29" x14ac:dyDescent="0.25">
      <c r="D132" s="13"/>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row>
    <row r="133" spans="4:29" x14ac:dyDescent="0.25">
      <c r="D133" s="13"/>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row>
    <row r="134" spans="4:29" x14ac:dyDescent="0.25">
      <c r="D134" s="13"/>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row>
    <row r="135" spans="4:29" x14ac:dyDescent="0.25">
      <c r="D135" s="13"/>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row>
    <row r="136" spans="4:29" x14ac:dyDescent="0.25">
      <c r="D136" s="13"/>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row>
    <row r="137" spans="4:29" x14ac:dyDescent="0.25">
      <c r="D137" s="13"/>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row>
    <row r="138" spans="4:29" x14ac:dyDescent="0.25">
      <c r="D138" s="13"/>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row>
    <row r="139" spans="4:29" x14ac:dyDescent="0.25">
      <c r="D139" s="13"/>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row>
    <row r="140" spans="4:29" x14ac:dyDescent="0.25">
      <c r="D140" s="13"/>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row>
    <row r="141" spans="4:29" x14ac:dyDescent="0.25">
      <c r="D141" s="13"/>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row>
    <row r="142" spans="4:29" x14ac:dyDescent="0.25">
      <c r="D142" s="13"/>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row>
    <row r="143" spans="4:29" x14ac:dyDescent="0.25">
      <c r="D143" s="13"/>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row>
    <row r="144" spans="4:29" x14ac:dyDescent="0.25">
      <c r="D144" s="13"/>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row>
    <row r="145" spans="4:29" x14ac:dyDescent="0.25">
      <c r="D145" s="13"/>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row>
    <row r="146" spans="4:29" x14ac:dyDescent="0.25">
      <c r="D146" s="13"/>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row>
    <row r="147" spans="4:29" x14ac:dyDescent="0.25">
      <c r="D147" s="13"/>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row>
    <row r="148" spans="4:29" x14ac:dyDescent="0.25">
      <c r="D148" s="13"/>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row>
    <row r="149" spans="4:29" x14ac:dyDescent="0.25">
      <c r="D149" s="13"/>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row>
    <row r="150" spans="4:29" x14ac:dyDescent="0.25">
      <c r="D150" s="13"/>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row>
    <row r="151" spans="4:29" x14ac:dyDescent="0.25">
      <c r="D151" s="13"/>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row>
    <row r="152" spans="4:29" x14ac:dyDescent="0.25">
      <c r="D152" s="13"/>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row>
    <row r="153" spans="4:29" x14ac:dyDescent="0.25">
      <c r="D153" s="13"/>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row>
    <row r="154" spans="4:29" x14ac:dyDescent="0.25">
      <c r="D154" s="13"/>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row>
    <row r="155" spans="4:29" x14ac:dyDescent="0.25">
      <c r="D155" s="13"/>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row>
    <row r="156" spans="4:29" x14ac:dyDescent="0.25">
      <c r="D156" s="13"/>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row>
    <row r="157" spans="4:29" x14ac:dyDescent="0.25">
      <c r="D157" s="13"/>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row>
    <row r="158" spans="4:29" x14ac:dyDescent="0.25">
      <c r="D158" s="13"/>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row>
    <row r="159" spans="4:29" x14ac:dyDescent="0.25">
      <c r="D159" s="13"/>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row>
    <row r="160" spans="4:29" x14ac:dyDescent="0.25">
      <c r="D160" s="13"/>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row>
    <row r="161" spans="4:29" x14ac:dyDescent="0.25">
      <c r="D161" s="13"/>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row>
    <row r="162" spans="4:29" x14ac:dyDescent="0.25">
      <c r="D162" s="13"/>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row>
    <row r="163" spans="4:29" x14ac:dyDescent="0.25">
      <c r="D163" s="13"/>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row>
    <row r="164" spans="4:29" x14ac:dyDescent="0.25">
      <c r="D164" s="13"/>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row>
    <row r="165" spans="4:29" x14ac:dyDescent="0.25">
      <c r="D165" s="13"/>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row>
    <row r="166" spans="4:29" x14ac:dyDescent="0.25">
      <c r="D166" s="13"/>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row>
    <row r="167" spans="4:29" x14ac:dyDescent="0.25">
      <c r="D167" s="13"/>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row>
    <row r="168" spans="4:29" x14ac:dyDescent="0.25">
      <c r="D168" s="13"/>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row>
    <row r="169" spans="4:29" x14ac:dyDescent="0.25">
      <c r="D169" s="13"/>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row>
    <row r="170" spans="4:29" x14ac:dyDescent="0.25">
      <c r="D170" s="13"/>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row>
    <row r="171" spans="4:29" x14ac:dyDescent="0.25">
      <c r="D171" s="13"/>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row>
    <row r="172" spans="4:29" x14ac:dyDescent="0.25">
      <c r="D172" s="13"/>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row>
    <row r="173" spans="4:29" x14ac:dyDescent="0.25">
      <c r="D173" s="13"/>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row>
    <row r="174" spans="4:29" x14ac:dyDescent="0.25">
      <c r="D174" s="13"/>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row>
    <row r="175" spans="4:29" x14ac:dyDescent="0.25">
      <c r="D175" s="13"/>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row>
    <row r="176" spans="4:29" x14ac:dyDescent="0.25">
      <c r="D176" s="13"/>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row>
    <row r="177" spans="4:29" x14ac:dyDescent="0.25">
      <c r="D177" s="13"/>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row>
    <row r="178" spans="4:29" x14ac:dyDescent="0.25">
      <c r="D178" s="13"/>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row>
    <row r="179" spans="4:29" x14ac:dyDescent="0.25">
      <c r="D179" s="13"/>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row>
    <row r="180" spans="4:29" x14ac:dyDescent="0.25">
      <c r="D180" s="13"/>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row>
    <row r="181" spans="4:29" x14ac:dyDescent="0.25">
      <c r="D181" s="13"/>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row>
    <row r="182" spans="4:29" x14ac:dyDescent="0.25">
      <c r="D182" s="13"/>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row>
    <row r="183" spans="4:29" x14ac:dyDescent="0.25">
      <c r="D183" s="13"/>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row>
    <row r="184" spans="4:29" x14ac:dyDescent="0.25">
      <c r="D184" s="13"/>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row>
    <row r="185" spans="4:29" x14ac:dyDescent="0.25">
      <c r="D185" s="13"/>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row>
    <row r="186" spans="4:29" x14ac:dyDescent="0.25">
      <c r="D186" s="13"/>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row>
    <row r="187" spans="4:29" x14ac:dyDescent="0.25">
      <c r="D187" s="13"/>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row>
    <row r="188" spans="4:29" x14ac:dyDescent="0.25">
      <c r="D188" s="13"/>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row>
    <row r="189" spans="4:29" x14ac:dyDescent="0.25">
      <c r="D189" s="13"/>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row>
    <row r="190" spans="4:29" x14ac:dyDescent="0.25">
      <c r="D190" s="13"/>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row>
    <row r="191" spans="4:29" x14ac:dyDescent="0.25">
      <c r="D191" s="13"/>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row>
    <row r="192" spans="4:29" x14ac:dyDescent="0.25">
      <c r="D192" s="13"/>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row>
    <row r="193" spans="4:29" x14ac:dyDescent="0.25">
      <c r="D193" s="13"/>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row>
    <row r="194" spans="4:29" x14ac:dyDescent="0.25">
      <c r="D194" s="13"/>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row>
    <row r="195" spans="4:29" x14ac:dyDescent="0.25">
      <c r="D195" s="13"/>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row>
    <row r="196" spans="4:29" x14ac:dyDescent="0.25">
      <c r="D196" s="13"/>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row>
    <row r="197" spans="4:29" x14ac:dyDescent="0.25">
      <c r="D197" s="13"/>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row>
    <row r="198" spans="4:29" x14ac:dyDescent="0.25">
      <c r="D198" s="13"/>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row>
    <row r="199" spans="4:29" x14ac:dyDescent="0.25">
      <c r="D199" s="13"/>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row>
    <row r="200" spans="4:29" x14ac:dyDescent="0.25">
      <c r="D200" s="13"/>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row>
    <row r="201" spans="4:29" x14ac:dyDescent="0.25">
      <c r="D201" s="13"/>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row>
    <row r="202" spans="4:29" x14ac:dyDescent="0.25">
      <c r="D202" s="13"/>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row>
    <row r="203" spans="4:29" x14ac:dyDescent="0.25">
      <c r="D203" s="13"/>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row>
    <row r="204" spans="4:29" x14ac:dyDescent="0.25">
      <c r="D204" s="13"/>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row>
    <row r="205" spans="4:29" x14ac:dyDescent="0.25">
      <c r="D205" s="13"/>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row>
    <row r="206" spans="4:29" x14ac:dyDescent="0.25">
      <c r="D206" s="13"/>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row>
    <row r="207" spans="4:29" x14ac:dyDescent="0.25">
      <c r="D207" s="13"/>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row>
    <row r="208" spans="4:29" x14ac:dyDescent="0.25">
      <c r="D208" s="13"/>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row>
    <row r="209" spans="4:29" x14ac:dyDescent="0.25">
      <c r="D209" s="13"/>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row>
    <row r="210" spans="4:29" x14ac:dyDescent="0.25">
      <c r="D210" s="13"/>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row>
    <row r="211" spans="4:29" x14ac:dyDescent="0.25">
      <c r="D211" s="13"/>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row>
    <row r="212" spans="4:29" x14ac:dyDescent="0.25">
      <c r="D212" s="13"/>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row>
    <row r="213" spans="4:29" x14ac:dyDescent="0.25">
      <c r="D213" s="13"/>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row>
    <row r="214" spans="4:29" x14ac:dyDescent="0.25">
      <c r="D214" s="13"/>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row>
    <row r="215" spans="4:29" x14ac:dyDescent="0.25">
      <c r="D215" s="13"/>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row>
    <row r="216" spans="4:29" x14ac:dyDescent="0.25">
      <c r="D216" s="13"/>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row>
    <row r="217" spans="4:29" x14ac:dyDescent="0.25">
      <c r="D217" s="13"/>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row>
    <row r="218" spans="4:29" x14ac:dyDescent="0.25">
      <c r="D218" s="13"/>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row>
    <row r="219" spans="4:29" x14ac:dyDescent="0.25">
      <c r="D219" s="13"/>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row>
    <row r="220" spans="4:29" x14ac:dyDescent="0.25">
      <c r="D220" s="13"/>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row>
    <row r="221" spans="4:29" x14ac:dyDescent="0.25">
      <c r="D221" s="13"/>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row>
    <row r="222" spans="4:29" x14ac:dyDescent="0.25">
      <c r="D222" s="13"/>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row>
    <row r="223" spans="4:29" x14ac:dyDescent="0.25">
      <c r="D223" s="13"/>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row>
    <row r="224" spans="4:29" x14ac:dyDescent="0.25">
      <c r="D224" s="13"/>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row>
    <row r="225" spans="4:29" x14ac:dyDescent="0.25">
      <c r="D225" s="13"/>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row>
    <row r="226" spans="4:29" x14ac:dyDescent="0.25">
      <c r="D226" s="13"/>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row>
    <row r="227" spans="4:29" x14ac:dyDescent="0.25">
      <c r="D227" s="13"/>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row>
    <row r="228" spans="4:29" x14ac:dyDescent="0.25">
      <c r="D228" s="13"/>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row>
    <row r="229" spans="4:29" x14ac:dyDescent="0.25">
      <c r="D229" s="13"/>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row>
    <row r="230" spans="4:29" x14ac:dyDescent="0.25">
      <c r="D230" s="13"/>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row>
    <row r="231" spans="4:29" x14ac:dyDescent="0.25">
      <c r="D231" s="13"/>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row>
    <row r="232" spans="4:29" x14ac:dyDescent="0.25">
      <c r="D232" s="13"/>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row>
    <row r="233" spans="4:29" x14ac:dyDescent="0.25">
      <c r="D233" s="13"/>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row>
    <row r="234" spans="4:29" x14ac:dyDescent="0.25">
      <c r="D234" s="13"/>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row>
    <row r="235" spans="4:29" x14ac:dyDescent="0.25">
      <c r="D235" s="13"/>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row>
    <row r="236" spans="4:29" x14ac:dyDescent="0.25">
      <c r="D236" s="13"/>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row>
    <row r="237" spans="4:29" x14ac:dyDescent="0.25">
      <c r="D237" s="13"/>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row>
    <row r="238" spans="4:29" x14ac:dyDescent="0.25">
      <c r="D238" s="13"/>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row>
    <row r="239" spans="4:29" x14ac:dyDescent="0.25">
      <c r="D239" s="13"/>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row>
    <row r="240" spans="4:29" x14ac:dyDescent="0.25">
      <c r="D240" s="13"/>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row>
    <row r="241" spans="4:29" x14ac:dyDescent="0.25">
      <c r="D241" s="13"/>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row>
    <row r="242" spans="4:29" x14ac:dyDescent="0.25">
      <c r="D242" s="13"/>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row>
    <row r="243" spans="4:29" x14ac:dyDescent="0.25">
      <c r="D243" s="13"/>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row>
    <row r="244" spans="4:29" x14ac:dyDescent="0.25">
      <c r="D244" s="13"/>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row>
    <row r="245" spans="4:29" x14ac:dyDescent="0.25">
      <c r="D245" s="13"/>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row>
    <row r="246" spans="4:29" x14ac:dyDescent="0.25">
      <c r="D246" s="13"/>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row>
    <row r="247" spans="4:29" x14ac:dyDescent="0.25">
      <c r="D247" s="13"/>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row>
    <row r="248" spans="4:29" x14ac:dyDescent="0.25">
      <c r="D248" s="13"/>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row>
    <row r="249" spans="4:29" x14ac:dyDescent="0.25">
      <c r="D249" s="13"/>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row>
    <row r="250" spans="4:29" x14ac:dyDescent="0.25">
      <c r="D250" s="13"/>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row>
    <row r="251" spans="4:29" x14ac:dyDescent="0.25">
      <c r="D251" s="13"/>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row>
    <row r="252" spans="4:29" x14ac:dyDescent="0.25">
      <c r="D252" s="13"/>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row>
    <row r="253" spans="4:29" x14ac:dyDescent="0.25">
      <c r="D253" s="13"/>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row>
    <row r="254" spans="4:29" x14ac:dyDescent="0.25">
      <c r="D254" s="13"/>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row>
    <row r="255" spans="4:29" x14ac:dyDescent="0.25">
      <c r="D255" s="13"/>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row>
    <row r="256" spans="4:29" x14ac:dyDescent="0.25">
      <c r="D256" s="13"/>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row>
    <row r="257" spans="4:29" x14ac:dyDescent="0.25">
      <c r="D257" s="13"/>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row>
    <row r="258" spans="4:29" x14ac:dyDescent="0.25">
      <c r="D258" s="13"/>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row>
    <row r="259" spans="4:29" x14ac:dyDescent="0.25">
      <c r="D259" s="13"/>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row>
    <row r="260" spans="4:29" x14ac:dyDescent="0.25">
      <c r="D260" s="13"/>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row>
    <row r="261" spans="4:29" x14ac:dyDescent="0.25">
      <c r="D261" s="13"/>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row>
    <row r="262" spans="4:29" x14ac:dyDescent="0.25">
      <c r="D262" s="13"/>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row>
    <row r="263" spans="4:29" x14ac:dyDescent="0.25">
      <c r="D263" s="13"/>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row>
    <row r="264" spans="4:29" x14ac:dyDescent="0.25">
      <c r="D264" s="13"/>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row>
    <row r="265" spans="4:29" x14ac:dyDescent="0.25">
      <c r="D265" s="13"/>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row>
    <row r="266" spans="4:29" x14ac:dyDescent="0.25">
      <c r="D266" s="13"/>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row>
    <row r="267" spans="4:29" x14ac:dyDescent="0.25">
      <c r="D267" s="13"/>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row>
    <row r="268" spans="4:29" x14ac:dyDescent="0.25">
      <c r="D268" s="13"/>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row>
    <row r="269" spans="4:29" x14ac:dyDescent="0.25">
      <c r="D269" s="13"/>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row>
    <row r="270" spans="4:29" x14ac:dyDescent="0.25">
      <c r="D270" s="13"/>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row>
    <row r="271" spans="4:29" x14ac:dyDescent="0.25">
      <c r="D271" s="13"/>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row>
    <row r="272" spans="4:29" x14ac:dyDescent="0.25">
      <c r="D272" s="13"/>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row>
    <row r="273" spans="4:29" x14ac:dyDescent="0.25">
      <c r="D273" s="13"/>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row>
    <row r="274" spans="4:29" x14ac:dyDescent="0.25">
      <c r="D274" s="13"/>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row>
    <row r="275" spans="4:29" x14ac:dyDescent="0.25">
      <c r="D275" s="13"/>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row>
    <row r="276" spans="4:29" x14ac:dyDescent="0.25">
      <c r="D276" s="13"/>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row>
    <row r="277" spans="4:29" x14ac:dyDescent="0.25">
      <c r="D277" s="13"/>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row>
    <row r="278" spans="4:29" x14ac:dyDescent="0.25">
      <c r="D278" s="13"/>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row>
    <row r="279" spans="4:29" x14ac:dyDescent="0.25">
      <c r="D279" s="13"/>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row>
    <row r="280" spans="4:29" x14ac:dyDescent="0.25">
      <c r="D280" s="13"/>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row>
    <row r="281" spans="4:29" x14ac:dyDescent="0.25">
      <c r="D281" s="13"/>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row>
    <row r="282" spans="4:29" x14ac:dyDescent="0.25">
      <c r="D282" s="13"/>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row>
    <row r="283" spans="4:29" x14ac:dyDescent="0.25">
      <c r="D283" s="13"/>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row>
    <row r="284" spans="4:29" x14ac:dyDescent="0.25">
      <c r="D284" s="13"/>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row>
    <row r="285" spans="4:29" x14ac:dyDescent="0.25">
      <c r="D285" s="13"/>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row>
    <row r="286" spans="4:29" x14ac:dyDescent="0.25">
      <c r="D286" s="13"/>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row>
    <row r="287" spans="4:29" x14ac:dyDescent="0.25">
      <c r="D287" s="13"/>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row>
    <row r="288" spans="4:29" x14ac:dyDescent="0.25">
      <c r="D288" s="13"/>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row>
    <row r="289" spans="4:29" x14ac:dyDescent="0.25">
      <c r="D289" s="13"/>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row>
    <row r="290" spans="4:29" x14ac:dyDescent="0.25">
      <c r="D290" s="13"/>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row>
    <row r="291" spans="4:29" x14ac:dyDescent="0.25">
      <c r="D291" s="13"/>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row>
    <row r="292" spans="4:29" x14ac:dyDescent="0.25">
      <c r="D292" s="13"/>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row>
    <row r="293" spans="4:29" x14ac:dyDescent="0.25">
      <c r="D293" s="13"/>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row>
    <row r="294" spans="4:29" x14ac:dyDescent="0.25">
      <c r="D294" s="13"/>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row>
    <row r="295" spans="4:29" x14ac:dyDescent="0.25">
      <c r="D295" s="13"/>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row>
    <row r="296" spans="4:29" x14ac:dyDescent="0.25">
      <c r="D296" s="13"/>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row>
    <row r="297" spans="4:29" x14ac:dyDescent="0.25">
      <c r="D297" s="13"/>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row>
    <row r="298" spans="4:29" x14ac:dyDescent="0.25">
      <c r="D298" s="13"/>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row>
    <row r="299" spans="4:29" x14ac:dyDescent="0.25">
      <c r="D299" s="13"/>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row>
    <row r="300" spans="4:29" x14ac:dyDescent="0.25">
      <c r="D300" s="13"/>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row>
    <row r="301" spans="4:29" x14ac:dyDescent="0.25">
      <c r="D301" s="13"/>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row>
    <row r="302" spans="4:29" x14ac:dyDescent="0.25">
      <c r="D302" s="13"/>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row>
    <row r="303" spans="4:29" x14ac:dyDescent="0.25">
      <c r="D303" s="13"/>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row>
    <row r="304" spans="4:29" x14ac:dyDescent="0.25">
      <c r="D304" s="13"/>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row>
    <row r="305" spans="4:29" x14ac:dyDescent="0.25">
      <c r="D305" s="13"/>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row>
    <row r="306" spans="4:29" x14ac:dyDescent="0.25">
      <c r="D306" s="13"/>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row>
    <row r="307" spans="4:29" x14ac:dyDescent="0.25">
      <c r="D307" s="13"/>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row>
    <row r="308" spans="4:29" x14ac:dyDescent="0.25">
      <c r="D308" s="13"/>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row>
    <row r="309" spans="4:29" x14ac:dyDescent="0.25">
      <c r="D309" s="13"/>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row>
    <row r="310" spans="4:29" x14ac:dyDescent="0.25">
      <c r="D310" s="13"/>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row>
    <row r="311" spans="4:29" x14ac:dyDescent="0.25">
      <c r="D311" s="13"/>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row>
    <row r="312" spans="4:29" x14ac:dyDescent="0.25">
      <c r="D312" s="13"/>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row>
    <row r="313" spans="4:29" x14ac:dyDescent="0.25">
      <c r="D313" s="13"/>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row>
    <row r="314" spans="4:29" x14ac:dyDescent="0.25">
      <c r="D314" s="13"/>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row>
    <row r="315" spans="4:29" x14ac:dyDescent="0.25">
      <c r="D315" s="13"/>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row>
    <row r="316" spans="4:29" x14ac:dyDescent="0.25">
      <c r="D316" s="13"/>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row>
    <row r="317" spans="4:29" x14ac:dyDescent="0.25">
      <c r="D317" s="13"/>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row>
    <row r="318" spans="4:29" x14ac:dyDescent="0.25">
      <c r="D318" s="13"/>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row>
    <row r="319" spans="4:29" x14ac:dyDescent="0.25">
      <c r="D319" s="13"/>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row>
    <row r="320" spans="4:29" x14ac:dyDescent="0.25">
      <c r="D320" s="13"/>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row>
    <row r="321" spans="4:29" x14ac:dyDescent="0.25">
      <c r="D321" s="13"/>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row>
    <row r="322" spans="4:29" x14ac:dyDescent="0.25">
      <c r="D322" s="13"/>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row>
    <row r="323" spans="4:29" x14ac:dyDescent="0.25">
      <c r="D323" s="13"/>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row>
    <row r="324" spans="4:29" x14ac:dyDescent="0.25">
      <c r="D324" s="13"/>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row>
    <row r="325" spans="4:29" x14ac:dyDescent="0.25">
      <c r="D325" s="13"/>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row>
    <row r="326" spans="4:29" x14ac:dyDescent="0.25">
      <c r="D326" s="13"/>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row>
    <row r="327" spans="4:29" x14ac:dyDescent="0.25">
      <c r="D327" s="13"/>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row>
    <row r="328" spans="4:29" x14ac:dyDescent="0.25">
      <c r="D328" s="13"/>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row>
    <row r="329" spans="4:29" x14ac:dyDescent="0.25">
      <c r="D329" s="13"/>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row>
    <row r="330" spans="4:29" x14ac:dyDescent="0.25">
      <c r="D330" s="13"/>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row>
    <row r="331" spans="4:29" x14ac:dyDescent="0.25">
      <c r="D331" s="13"/>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row>
    <row r="332" spans="4:29" x14ac:dyDescent="0.25">
      <c r="D332" s="13"/>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row>
    <row r="333" spans="4:29" x14ac:dyDescent="0.25">
      <c r="D333" s="13"/>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row>
    <row r="334" spans="4:29" x14ac:dyDescent="0.25">
      <c r="D334" s="13"/>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row>
    <row r="335" spans="4:29" x14ac:dyDescent="0.25">
      <c r="D335" s="13"/>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row>
    <row r="336" spans="4:29" x14ac:dyDescent="0.25">
      <c r="D336" s="13"/>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row>
    <row r="337" spans="4:29" x14ac:dyDescent="0.25">
      <c r="D337" s="13"/>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row>
    <row r="338" spans="4:29" x14ac:dyDescent="0.25">
      <c r="D338" s="13"/>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row>
    <row r="339" spans="4:29" x14ac:dyDescent="0.25">
      <c r="D339" s="13"/>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row>
    <row r="340" spans="4:29" x14ac:dyDescent="0.25">
      <c r="D340" s="13"/>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row>
    <row r="341" spans="4:29" x14ac:dyDescent="0.25">
      <c r="D341" s="13"/>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row>
    <row r="342" spans="4:29" x14ac:dyDescent="0.25">
      <c r="D342" s="13"/>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row>
    <row r="343" spans="4:29" x14ac:dyDescent="0.25">
      <c r="D343" s="13"/>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row>
    <row r="344" spans="4:29" x14ac:dyDescent="0.25">
      <c r="D344" s="13"/>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row>
    <row r="345" spans="4:29" x14ac:dyDescent="0.25">
      <c r="D345" s="13"/>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row>
    <row r="346" spans="4:29" x14ac:dyDescent="0.25">
      <c r="D346" s="13"/>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row>
    <row r="347" spans="4:29" x14ac:dyDescent="0.25">
      <c r="D347" s="13"/>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row>
    <row r="348" spans="4:29" x14ac:dyDescent="0.25">
      <c r="D348" s="13"/>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row>
    <row r="349" spans="4:29" x14ac:dyDescent="0.25">
      <c r="D349" s="13"/>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row>
    <row r="350" spans="4:29" x14ac:dyDescent="0.25">
      <c r="D350" s="13"/>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row>
    <row r="351" spans="4:29" x14ac:dyDescent="0.25">
      <c r="D351" s="13"/>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row>
    <row r="352" spans="4:29" x14ac:dyDescent="0.25">
      <c r="D352" s="13"/>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row>
    <row r="353" spans="4:29" x14ac:dyDescent="0.25">
      <c r="D353" s="13"/>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row>
    <row r="354" spans="4:29" x14ac:dyDescent="0.25">
      <c r="D354" s="13"/>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row>
    <row r="355" spans="4:29" x14ac:dyDescent="0.25">
      <c r="D355" s="13"/>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row>
    <row r="356" spans="4:29" x14ac:dyDescent="0.25">
      <c r="D356" s="13"/>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row>
    <row r="357" spans="4:29" x14ac:dyDescent="0.25">
      <c r="D357" s="13"/>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row>
    <row r="358" spans="4:29" x14ac:dyDescent="0.25">
      <c r="D358" s="13"/>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row>
    <row r="359" spans="4:29" x14ac:dyDescent="0.25">
      <c r="D359" s="13"/>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row>
    <row r="360" spans="4:29" x14ac:dyDescent="0.25">
      <c r="D360" s="13"/>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row>
    <row r="361" spans="4:29" x14ac:dyDescent="0.25">
      <c r="D361" s="13"/>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row>
    <row r="362" spans="4:29" x14ac:dyDescent="0.25">
      <c r="D362" s="13"/>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row>
    <row r="363" spans="4:29" x14ac:dyDescent="0.25">
      <c r="D363" s="13"/>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row>
    <row r="364" spans="4:29" x14ac:dyDescent="0.25">
      <c r="D364" s="13"/>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row>
    <row r="365" spans="4:29" x14ac:dyDescent="0.25">
      <c r="D365" s="13"/>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row>
    <row r="366" spans="4:29" x14ac:dyDescent="0.25">
      <c r="D366" s="13"/>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row>
    <row r="367" spans="4:29" x14ac:dyDescent="0.25">
      <c r="D367" s="13"/>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row>
    <row r="368" spans="4:29" x14ac:dyDescent="0.25">
      <c r="D368" s="13"/>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row>
    <row r="369" spans="4:29" x14ac:dyDescent="0.25">
      <c r="D369" s="13"/>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row>
    <row r="370" spans="4:29" x14ac:dyDescent="0.25">
      <c r="D370" s="13"/>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row>
    <row r="371" spans="4:29" x14ac:dyDescent="0.25">
      <c r="D371" s="13"/>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row>
    <row r="372" spans="4:29" x14ac:dyDescent="0.25">
      <c r="D372" s="13"/>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row>
    <row r="373" spans="4:29" x14ac:dyDescent="0.25">
      <c r="D373" s="13"/>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row>
    <row r="374" spans="4:29" x14ac:dyDescent="0.25">
      <c r="D374" s="13"/>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row>
    <row r="375" spans="4:29" x14ac:dyDescent="0.25">
      <c r="D375" s="13"/>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row>
    <row r="376" spans="4:29" x14ac:dyDescent="0.25">
      <c r="D376" s="13"/>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row>
    <row r="377" spans="4:29" x14ac:dyDescent="0.25">
      <c r="D377" s="13"/>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row>
    <row r="378" spans="4:29" x14ac:dyDescent="0.25">
      <c r="D378" s="13"/>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row>
    <row r="379" spans="4:29" x14ac:dyDescent="0.25">
      <c r="D379" s="13"/>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row>
    <row r="380" spans="4:29" x14ac:dyDescent="0.25">
      <c r="D380" s="13"/>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row>
    <row r="381" spans="4:29" x14ac:dyDescent="0.25">
      <c r="D381" s="13"/>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row>
    <row r="382" spans="4:29" x14ac:dyDescent="0.25">
      <c r="D382" s="13"/>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row>
    <row r="383" spans="4:29" x14ac:dyDescent="0.25">
      <c r="D383" s="13"/>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row>
    <row r="384" spans="4:29" x14ac:dyDescent="0.25">
      <c r="D384" s="13"/>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row>
    <row r="385" spans="4:29" x14ac:dyDescent="0.25">
      <c r="D385" s="13"/>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row>
    <row r="386" spans="4:29" x14ac:dyDescent="0.25">
      <c r="D386" s="13"/>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row>
    <row r="387" spans="4:29" x14ac:dyDescent="0.25">
      <c r="D387" s="13"/>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row>
    <row r="388" spans="4:29" x14ac:dyDescent="0.25">
      <c r="D388" s="13"/>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row>
    <row r="389" spans="4:29" x14ac:dyDescent="0.25">
      <c r="D389" s="13"/>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row>
    <row r="390" spans="4:29" x14ac:dyDescent="0.25">
      <c r="D390" s="13"/>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row>
    <row r="391" spans="4:29" x14ac:dyDescent="0.25">
      <c r="D391" s="13"/>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row>
    <row r="392" spans="4:29" x14ac:dyDescent="0.25">
      <c r="D392" s="13"/>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row>
    <row r="393" spans="4:29" x14ac:dyDescent="0.25">
      <c r="D393" s="13"/>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row>
    <row r="394" spans="4:29" x14ac:dyDescent="0.25">
      <c r="D394" s="13"/>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row>
    <row r="395" spans="4:29" x14ac:dyDescent="0.25">
      <c r="D395" s="13"/>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row>
    <row r="396" spans="4:29" x14ac:dyDescent="0.25">
      <c r="D396" s="13"/>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row>
    <row r="397" spans="4:29" x14ac:dyDescent="0.25">
      <c r="D397" s="13"/>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row>
    <row r="398" spans="4:29" x14ac:dyDescent="0.25">
      <c r="D398" s="13"/>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row>
    <row r="399" spans="4:29" x14ac:dyDescent="0.25">
      <c r="D399" s="13"/>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row>
    <row r="400" spans="4:29" x14ac:dyDescent="0.25">
      <c r="D400" s="13"/>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row>
    <row r="401" spans="4:29" x14ac:dyDescent="0.25">
      <c r="D401" s="13"/>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row>
    <row r="402" spans="4:29" x14ac:dyDescent="0.25">
      <c r="D402" s="13"/>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row>
    <row r="403" spans="4:29" x14ac:dyDescent="0.25">
      <c r="D403" s="13"/>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row>
    <row r="404" spans="4:29" x14ac:dyDescent="0.25">
      <c r="D404" s="13"/>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row>
    <row r="405" spans="4:29" x14ac:dyDescent="0.25">
      <c r="D405" s="13"/>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row>
    <row r="406" spans="4:29" x14ac:dyDescent="0.25">
      <c r="D406" s="13"/>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row>
    <row r="407" spans="4:29" x14ac:dyDescent="0.25">
      <c r="D407" s="13"/>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row>
    <row r="408" spans="4:29" x14ac:dyDescent="0.25">
      <c r="D408" s="13"/>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row>
    <row r="409" spans="4:29" x14ac:dyDescent="0.25">
      <c r="D409" s="13"/>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row>
    <row r="410" spans="4:29" x14ac:dyDescent="0.25">
      <c r="D410" s="13"/>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row>
    <row r="411" spans="4:29" x14ac:dyDescent="0.25">
      <c r="D411" s="13"/>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row>
    <row r="412" spans="4:29" x14ac:dyDescent="0.25">
      <c r="D412" s="13"/>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row>
    <row r="413" spans="4:29" x14ac:dyDescent="0.25">
      <c r="D413" s="13"/>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row>
    <row r="414" spans="4:29" x14ac:dyDescent="0.25">
      <c r="D414" s="13"/>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row>
    <row r="415" spans="4:29" x14ac:dyDescent="0.25">
      <c r="D415" s="13"/>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row>
    <row r="416" spans="4:29" x14ac:dyDescent="0.25">
      <c r="D416" s="13"/>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row>
    <row r="417" spans="4:29" x14ac:dyDescent="0.25">
      <c r="D417" s="13"/>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row>
    <row r="418" spans="4:29" x14ac:dyDescent="0.25">
      <c r="D418" s="13"/>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row>
    <row r="419" spans="4:29" x14ac:dyDescent="0.25">
      <c r="D419" s="13"/>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row>
    <row r="420" spans="4:29" x14ac:dyDescent="0.25">
      <c r="D420" s="13"/>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row>
    <row r="421" spans="4:29" x14ac:dyDescent="0.25">
      <c r="D421" s="13"/>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row>
    <row r="422" spans="4:29" x14ac:dyDescent="0.25">
      <c r="D422" s="13"/>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row>
    <row r="423" spans="4:29" x14ac:dyDescent="0.25">
      <c r="D423" s="13"/>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row>
    <row r="424" spans="4:29" x14ac:dyDescent="0.25">
      <c r="D424" s="13"/>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row>
    <row r="425" spans="4:29" x14ac:dyDescent="0.25">
      <c r="D425" s="13"/>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row>
    <row r="426" spans="4:29" x14ac:dyDescent="0.25">
      <c r="D426" s="13"/>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row>
    <row r="427" spans="4:29" x14ac:dyDescent="0.25">
      <c r="D427" s="13"/>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row>
    <row r="428" spans="4:29" x14ac:dyDescent="0.25">
      <c r="D428" s="13"/>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row>
    <row r="429" spans="4:29" x14ac:dyDescent="0.25">
      <c r="D429" s="13"/>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row>
    <row r="430" spans="4:29" x14ac:dyDescent="0.25">
      <c r="D430" s="13"/>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row>
    <row r="431" spans="4:29" x14ac:dyDescent="0.25">
      <c r="D431" s="13"/>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row>
    <row r="432" spans="4:29" x14ac:dyDescent="0.25">
      <c r="D432" s="13"/>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row>
    <row r="433" spans="4:29" x14ac:dyDescent="0.25">
      <c r="D433" s="13"/>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row>
    <row r="434" spans="4:29" x14ac:dyDescent="0.25">
      <c r="D434" s="13"/>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row>
    <row r="435" spans="4:29" x14ac:dyDescent="0.25">
      <c r="D435" s="13"/>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row>
    <row r="436" spans="4:29" x14ac:dyDescent="0.25">
      <c r="D436" s="13"/>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row>
    <row r="437" spans="4:29" x14ac:dyDescent="0.25">
      <c r="D437" s="13"/>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row>
    <row r="438" spans="4:29" x14ac:dyDescent="0.25">
      <c r="D438" s="13"/>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row>
    <row r="439" spans="4:29" x14ac:dyDescent="0.25">
      <c r="D439" s="13"/>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row>
    <row r="440" spans="4:29" x14ac:dyDescent="0.25">
      <c r="D440" s="13"/>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row>
    <row r="441" spans="4:29" x14ac:dyDescent="0.25">
      <c r="D441" s="13"/>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row>
    <row r="442" spans="4:29" x14ac:dyDescent="0.25">
      <c r="D442" s="13"/>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row>
    <row r="443" spans="4:29" x14ac:dyDescent="0.25">
      <c r="D443" s="13"/>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row>
    <row r="444" spans="4:29" x14ac:dyDescent="0.25">
      <c r="D444" s="13"/>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row>
    <row r="445" spans="4:29" x14ac:dyDescent="0.25">
      <c r="D445" s="13"/>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row>
    <row r="446" spans="4:29" x14ac:dyDescent="0.25">
      <c r="D446" s="13"/>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row>
    <row r="447" spans="4:29" x14ac:dyDescent="0.25">
      <c r="D447" s="13"/>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row>
    <row r="448" spans="4:29" x14ac:dyDescent="0.25">
      <c r="D448" s="13"/>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row>
    <row r="449" spans="4:29" x14ac:dyDescent="0.25">
      <c r="D449" s="13"/>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row>
    <row r="450" spans="4:29" x14ac:dyDescent="0.25">
      <c r="D450" s="13"/>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row>
    <row r="451" spans="4:29" x14ac:dyDescent="0.25">
      <c r="D451" s="13"/>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row>
    <row r="452" spans="4:29" x14ac:dyDescent="0.25">
      <c r="D452" s="13"/>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row>
    <row r="453" spans="4:29" x14ac:dyDescent="0.25">
      <c r="D453" s="13"/>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row>
    <row r="454" spans="4:29" x14ac:dyDescent="0.25">
      <c r="D454" s="13"/>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row>
    <row r="455" spans="4:29" x14ac:dyDescent="0.25">
      <c r="D455" s="13"/>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row>
    <row r="456" spans="4:29" x14ac:dyDescent="0.25">
      <c r="D456" s="13"/>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row>
    <row r="457" spans="4:29" x14ac:dyDescent="0.25">
      <c r="D457" s="13"/>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row>
    <row r="458" spans="4:29" x14ac:dyDescent="0.25">
      <c r="D458" s="13"/>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row>
    <row r="459" spans="4:29" x14ac:dyDescent="0.25">
      <c r="D459" s="13"/>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row>
    <row r="460" spans="4:29" x14ac:dyDescent="0.25">
      <c r="D460" s="13"/>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row>
    <row r="461" spans="4:29" x14ac:dyDescent="0.25">
      <c r="D461" s="13"/>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row>
    <row r="462" spans="4:29" x14ac:dyDescent="0.25">
      <c r="D462" s="13"/>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row>
    <row r="463" spans="4:29" x14ac:dyDescent="0.25">
      <c r="D463" s="13"/>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row>
    <row r="464" spans="4:29" x14ac:dyDescent="0.25">
      <c r="D464" s="13"/>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row>
    <row r="465" spans="4:29" x14ac:dyDescent="0.25">
      <c r="D465" s="13"/>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row>
    <row r="466" spans="4:29" x14ac:dyDescent="0.25">
      <c r="D466" s="13"/>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row>
    <row r="467" spans="4:29" x14ac:dyDescent="0.25">
      <c r="D467" s="13"/>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row>
    <row r="468" spans="4:29" x14ac:dyDescent="0.25">
      <c r="D468" s="13"/>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row>
    <row r="469" spans="4:29" x14ac:dyDescent="0.25">
      <c r="D469" s="13"/>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row>
    <row r="470" spans="4:29" x14ac:dyDescent="0.25">
      <c r="D470" s="13"/>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row>
    <row r="471" spans="4:29" x14ac:dyDescent="0.25">
      <c r="D471" s="13"/>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row>
    <row r="472" spans="4:29" x14ac:dyDescent="0.25">
      <c r="D472" s="13"/>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row>
    <row r="473" spans="4:29" x14ac:dyDescent="0.25">
      <c r="D473" s="13"/>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row>
    <row r="474" spans="4:29" x14ac:dyDescent="0.25">
      <c r="D474" s="13"/>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row>
    <row r="475" spans="4:29" x14ac:dyDescent="0.25">
      <c r="D475" s="13"/>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row>
    <row r="476" spans="4:29" x14ac:dyDescent="0.25">
      <c r="D476" s="13"/>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row>
    <row r="477" spans="4:29" x14ac:dyDescent="0.25">
      <c r="D477" s="13"/>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row>
    <row r="478" spans="4:29" x14ac:dyDescent="0.25">
      <c r="D478" s="13"/>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row>
    <row r="479" spans="4:29" x14ac:dyDescent="0.25">
      <c r="D479" s="13"/>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row>
    <row r="480" spans="4:29" x14ac:dyDescent="0.25">
      <c r="D480" s="13"/>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row>
    <row r="481" spans="4:29" x14ac:dyDescent="0.25">
      <c r="D481" s="13"/>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row>
    <row r="482" spans="4:29" x14ac:dyDescent="0.25">
      <c r="D482" s="13"/>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row>
    <row r="483" spans="4:29" x14ac:dyDescent="0.25">
      <c r="D483" s="13"/>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row>
    <row r="484" spans="4:29" x14ac:dyDescent="0.25">
      <c r="D484" s="13"/>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row>
    <row r="485" spans="4:29" x14ac:dyDescent="0.25">
      <c r="D485" s="13"/>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row>
    <row r="486" spans="4:29" x14ac:dyDescent="0.25">
      <c r="D486" s="13"/>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row>
    <row r="487" spans="4:29" x14ac:dyDescent="0.25">
      <c r="D487" s="13"/>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row>
    <row r="488" spans="4:29" x14ac:dyDescent="0.25">
      <c r="D488" s="13"/>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row>
    <row r="489" spans="4:29" x14ac:dyDescent="0.25">
      <c r="D489" s="13"/>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row>
    <row r="490" spans="4:29" x14ac:dyDescent="0.25">
      <c r="D490" s="13"/>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row>
    <row r="491" spans="4:29" x14ac:dyDescent="0.25">
      <c r="D491" s="13"/>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row>
    <row r="492" spans="4:29" x14ac:dyDescent="0.25">
      <c r="D492" s="13"/>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row>
    <row r="493" spans="4:29" x14ac:dyDescent="0.25">
      <c r="D493" s="13"/>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row>
    <row r="494" spans="4:29" x14ac:dyDescent="0.25">
      <c r="D494" s="13"/>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row>
    <row r="495" spans="4:29" x14ac:dyDescent="0.25">
      <c r="D495" s="13"/>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row>
    <row r="496" spans="4:29" x14ac:dyDescent="0.25">
      <c r="D496" s="13"/>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row>
    <row r="497" spans="4:29" x14ac:dyDescent="0.25">
      <c r="D497" s="13"/>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row>
    <row r="498" spans="4:29" x14ac:dyDescent="0.25">
      <c r="D498" s="13"/>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row>
    <row r="499" spans="4:29" x14ac:dyDescent="0.25">
      <c r="D499" s="13"/>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row>
    <row r="500" spans="4:29" x14ac:dyDescent="0.25">
      <c r="D500" s="13"/>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row>
    <row r="501" spans="4:29" x14ac:dyDescent="0.25">
      <c r="D501" s="13"/>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row>
    <row r="502" spans="4:29" x14ac:dyDescent="0.25">
      <c r="D502" s="13"/>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row>
    <row r="503" spans="4:29" x14ac:dyDescent="0.25">
      <c r="D503" s="13"/>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row>
    <row r="504" spans="4:29" x14ac:dyDescent="0.25">
      <c r="D504" s="13"/>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row>
    <row r="505" spans="4:29" x14ac:dyDescent="0.25">
      <c r="D505" s="13"/>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row>
    <row r="506" spans="4:29" x14ac:dyDescent="0.25">
      <c r="D506" s="13"/>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row>
    <row r="507" spans="4:29" x14ac:dyDescent="0.25">
      <c r="D507" s="13"/>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row>
    <row r="508" spans="4:29" x14ac:dyDescent="0.25">
      <c r="D508" s="13"/>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row>
    <row r="509" spans="4:29" x14ac:dyDescent="0.25">
      <c r="D509" s="13"/>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row>
    <row r="510" spans="4:29" x14ac:dyDescent="0.25">
      <c r="D510" s="13"/>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row>
    <row r="511" spans="4:29" x14ac:dyDescent="0.25">
      <c r="D511" s="13"/>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row>
    <row r="512" spans="4:29" x14ac:dyDescent="0.25">
      <c r="D512" s="13"/>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row>
    <row r="513" spans="4:29" x14ac:dyDescent="0.25">
      <c r="D513" s="13"/>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row>
    <row r="514" spans="4:29" x14ac:dyDescent="0.25">
      <c r="D514" s="13"/>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row>
    <row r="515" spans="4:29" x14ac:dyDescent="0.25">
      <c r="D515" s="13"/>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row>
    <row r="516" spans="4:29" x14ac:dyDescent="0.25">
      <c r="D516" s="13"/>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row>
    <row r="517" spans="4:29" x14ac:dyDescent="0.25">
      <c r="D517" s="13"/>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row>
    <row r="518" spans="4:29" x14ac:dyDescent="0.25">
      <c r="D518" s="13"/>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row>
    <row r="519" spans="4:29" x14ac:dyDescent="0.25">
      <c r="D519" s="13"/>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row>
    <row r="520" spans="4:29" x14ac:dyDescent="0.25">
      <c r="D520" s="13"/>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row>
    <row r="521" spans="4:29" x14ac:dyDescent="0.25">
      <c r="D521" s="13"/>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row>
    <row r="522" spans="4:29" x14ac:dyDescent="0.25">
      <c r="D522" s="13"/>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row>
    <row r="523" spans="4:29" x14ac:dyDescent="0.25">
      <c r="D523" s="13"/>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row>
    <row r="524" spans="4:29" x14ac:dyDescent="0.25">
      <c r="D524" s="13"/>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row>
    <row r="525" spans="4:29" x14ac:dyDescent="0.25">
      <c r="D525" s="13"/>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row>
    <row r="526" spans="4:29" x14ac:dyDescent="0.25">
      <c r="D526" s="13"/>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row>
    <row r="527" spans="4:29" x14ac:dyDescent="0.25">
      <c r="D527" s="13"/>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row>
    <row r="528" spans="4:29" x14ac:dyDescent="0.25">
      <c r="D528" s="13"/>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row>
    <row r="529" spans="4:29" x14ac:dyDescent="0.25">
      <c r="D529" s="13"/>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row>
    <row r="530" spans="4:29" x14ac:dyDescent="0.25">
      <c r="D530" s="13"/>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row>
    <row r="531" spans="4:29" x14ac:dyDescent="0.25">
      <c r="D531" s="13"/>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row>
    <row r="532" spans="4:29" x14ac:dyDescent="0.25">
      <c r="D532" s="13"/>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row>
    <row r="533" spans="4:29" x14ac:dyDescent="0.25">
      <c r="D533" s="13"/>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row>
    <row r="534" spans="4:29" x14ac:dyDescent="0.25">
      <c r="D534" s="13"/>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row>
    <row r="535" spans="4:29" x14ac:dyDescent="0.25">
      <c r="D535" s="13"/>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row>
    <row r="536" spans="4:29" x14ac:dyDescent="0.25">
      <c r="D536" s="13"/>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row>
    <row r="537" spans="4:29" x14ac:dyDescent="0.25">
      <c r="D537" s="13"/>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row>
    <row r="538" spans="4:29" x14ac:dyDescent="0.25">
      <c r="D538" s="13"/>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row>
    <row r="539" spans="4:29" x14ac:dyDescent="0.25">
      <c r="D539" s="13"/>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row>
    <row r="540" spans="4:29" x14ac:dyDescent="0.25">
      <c r="D540" s="13"/>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row>
    <row r="541" spans="4:29" x14ac:dyDescent="0.25">
      <c r="D541" s="13"/>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row>
    <row r="542" spans="4:29" x14ac:dyDescent="0.25">
      <c r="D542" s="13"/>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row>
    <row r="543" spans="4:29" x14ac:dyDescent="0.25">
      <c r="D543" s="13"/>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row>
    <row r="544" spans="4:29" x14ac:dyDescent="0.25">
      <c r="D544" s="13"/>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row>
    <row r="545" spans="4:29" x14ac:dyDescent="0.25">
      <c r="D545" s="13"/>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row>
    <row r="546" spans="4:29" x14ac:dyDescent="0.25">
      <c r="D546" s="13"/>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row>
    <row r="547" spans="4:29" x14ac:dyDescent="0.25">
      <c r="D547" s="13"/>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row>
    <row r="548" spans="4:29" x14ac:dyDescent="0.25">
      <c r="D548" s="13"/>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row>
    <row r="549" spans="4:29" x14ac:dyDescent="0.25">
      <c r="D549" s="13"/>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row>
    <row r="550" spans="4:29" x14ac:dyDescent="0.25">
      <c r="D550" s="13"/>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row>
    <row r="551" spans="4:29" x14ac:dyDescent="0.25">
      <c r="D551" s="13"/>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row>
    <row r="552" spans="4:29" x14ac:dyDescent="0.25">
      <c r="D552" s="13"/>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row>
    <row r="553" spans="4:29" x14ac:dyDescent="0.25">
      <c r="D553" s="13"/>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row>
    <row r="554" spans="4:29" x14ac:dyDescent="0.25">
      <c r="D554" s="13"/>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row>
    <row r="555" spans="4:29" x14ac:dyDescent="0.25">
      <c r="D555" s="13"/>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row>
    <row r="556" spans="4:29" x14ac:dyDescent="0.25">
      <c r="D556" s="13"/>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row>
    <row r="557" spans="4:29" x14ac:dyDescent="0.25">
      <c r="D557" s="13"/>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row>
    <row r="558" spans="4:29" x14ac:dyDescent="0.25">
      <c r="D558" s="13"/>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row>
    <row r="559" spans="4:29" x14ac:dyDescent="0.25">
      <c r="D559" s="13"/>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row>
    <row r="560" spans="4:29" x14ac:dyDescent="0.25">
      <c r="D560" s="13"/>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row>
    <row r="561" spans="4:29" x14ac:dyDescent="0.25">
      <c r="D561" s="13"/>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row>
    <row r="562" spans="4:29" x14ac:dyDescent="0.25">
      <c r="D562" s="13"/>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row>
    <row r="563" spans="4:29" x14ac:dyDescent="0.25">
      <c r="D563" s="13"/>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row>
    <row r="564" spans="4:29" x14ac:dyDescent="0.25">
      <c r="D564" s="13"/>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row>
    <row r="565" spans="4:29" x14ac:dyDescent="0.25">
      <c r="D565" s="13"/>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row>
    <row r="566" spans="4:29" x14ac:dyDescent="0.25">
      <c r="D566" s="13"/>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row>
    <row r="567" spans="4:29" x14ac:dyDescent="0.25">
      <c r="D567" s="13"/>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row>
    <row r="568" spans="4:29" x14ac:dyDescent="0.25">
      <c r="D568" s="13"/>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row>
    <row r="569" spans="4:29" x14ac:dyDescent="0.25">
      <c r="D569" s="13"/>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row>
    <row r="570" spans="4:29" x14ac:dyDescent="0.25">
      <c r="D570" s="13"/>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row>
    <row r="571" spans="4:29" x14ac:dyDescent="0.25">
      <c r="D571" s="13"/>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row>
    <row r="572" spans="4:29" x14ac:dyDescent="0.25">
      <c r="D572" s="13"/>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row>
    <row r="573" spans="4:29" x14ac:dyDescent="0.25">
      <c r="D573" s="13"/>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row>
    <row r="574" spans="4:29" x14ac:dyDescent="0.25">
      <c r="D574" s="13"/>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row>
    <row r="575" spans="4:29" x14ac:dyDescent="0.25">
      <c r="D575" s="13"/>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row>
    <row r="576" spans="4:29" x14ac:dyDescent="0.25">
      <c r="D576" s="13"/>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row>
    <row r="577" spans="4:29" x14ac:dyDescent="0.25">
      <c r="D577" s="13"/>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row>
    <row r="578" spans="4:29" x14ac:dyDescent="0.25">
      <c r="D578" s="13"/>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row>
    <row r="579" spans="4:29" x14ac:dyDescent="0.25">
      <c r="D579" s="13"/>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row>
    <row r="580" spans="4:29" x14ac:dyDescent="0.25">
      <c r="D580" s="13"/>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row>
    <row r="581" spans="4:29" x14ac:dyDescent="0.25">
      <c r="D581" s="13"/>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row>
    <row r="582" spans="4:29" x14ac:dyDescent="0.25">
      <c r="D582" s="13"/>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row>
    <row r="583" spans="4:29" x14ac:dyDescent="0.25">
      <c r="D583" s="13"/>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row>
    <row r="584" spans="4:29" x14ac:dyDescent="0.25">
      <c r="D584" s="13"/>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row>
    <row r="585" spans="4:29" x14ac:dyDescent="0.25">
      <c r="D585" s="13"/>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row>
    <row r="586" spans="4:29" x14ac:dyDescent="0.25">
      <c r="D586" s="13"/>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row>
    <row r="587" spans="4:29" x14ac:dyDescent="0.25">
      <c r="D587" s="13"/>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row>
    <row r="588" spans="4:29" x14ac:dyDescent="0.25">
      <c r="D588" s="13"/>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row>
    <row r="589" spans="4:29" x14ac:dyDescent="0.25">
      <c r="D589" s="13"/>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row>
    <row r="590" spans="4:29" x14ac:dyDescent="0.25">
      <c r="D590" s="13"/>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row>
    <row r="591" spans="4:29" x14ac:dyDescent="0.25">
      <c r="D591" s="13"/>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row>
    <row r="592" spans="4:29" x14ac:dyDescent="0.25">
      <c r="D592" s="13"/>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row>
    <row r="593" spans="4:29" x14ac:dyDescent="0.25">
      <c r="D593" s="13"/>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row>
    <row r="594" spans="4:29" x14ac:dyDescent="0.25">
      <c r="D594" s="13"/>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row>
    <row r="595" spans="4:29" x14ac:dyDescent="0.25">
      <c r="D595" s="13"/>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row>
    <row r="596" spans="4:29" x14ac:dyDescent="0.25">
      <c r="D596" s="13"/>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row>
    <row r="597" spans="4:29" x14ac:dyDescent="0.25">
      <c r="D597" s="13"/>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row>
    <row r="598" spans="4:29" x14ac:dyDescent="0.25">
      <c r="D598" s="13"/>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row>
    <row r="599" spans="4:29" x14ac:dyDescent="0.25">
      <c r="D599" s="13"/>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row>
    <row r="600" spans="4:29" x14ac:dyDescent="0.25">
      <c r="D600" s="13"/>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row>
    <row r="601" spans="4:29" x14ac:dyDescent="0.25">
      <c r="D601" s="13"/>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row>
    <row r="602" spans="4:29" x14ac:dyDescent="0.25">
      <c r="D602" s="13"/>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row>
    <row r="603" spans="4:29" x14ac:dyDescent="0.25">
      <c r="D603" s="13"/>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row>
    <row r="604" spans="4:29" x14ac:dyDescent="0.25">
      <c r="D604" s="13"/>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row>
    <row r="605" spans="4:29" x14ac:dyDescent="0.25">
      <c r="D605" s="13"/>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row>
    <row r="606" spans="4:29" x14ac:dyDescent="0.25">
      <c r="D606" s="13"/>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row>
    <row r="607" spans="4:29" x14ac:dyDescent="0.25">
      <c r="D607" s="13"/>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row>
    <row r="608" spans="4:29" x14ac:dyDescent="0.25">
      <c r="D608" s="13"/>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row>
    <row r="609" spans="4:29" x14ac:dyDescent="0.25">
      <c r="D609" s="13"/>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row>
    <row r="610" spans="4:29" x14ac:dyDescent="0.25">
      <c r="D610" s="13"/>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row>
    <row r="611" spans="4:29" x14ac:dyDescent="0.25">
      <c r="D611" s="13"/>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row>
    <row r="612" spans="4:29" x14ac:dyDescent="0.25">
      <c r="D612" s="13"/>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row>
    <row r="613" spans="4:29" x14ac:dyDescent="0.25">
      <c r="D613" s="13"/>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row>
    <row r="614" spans="4:29" x14ac:dyDescent="0.25">
      <c r="D614" s="13"/>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row>
    <row r="615" spans="4:29" x14ac:dyDescent="0.25">
      <c r="D615" s="13"/>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row>
    <row r="616" spans="4:29" x14ac:dyDescent="0.25">
      <c r="D616" s="13"/>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row>
    <row r="617" spans="4:29" x14ac:dyDescent="0.25">
      <c r="D617" s="13"/>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row>
    <row r="618" spans="4:29" x14ac:dyDescent="0.25">
      <c r="D618" s="13"/>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row>
    <row r="619" spans="4:29" x14ac:dyDescent="0.25">
      <c r="D619" s="13"/>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row>
    <row r="620" spans="4:29" x14ac:dyDescent="0.25">
      <c r="D620" s="13"/>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row>
    <row r="621" spans="4:29" x14ac:dyDescent="0.25">
      <c r="D621" s="13"/>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row>
    <row r="622" spans="4:29" x14ac:dyDescent="0.25">
      <c r="D622" s="13"/>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row>
    <row r="623" spans="4:29" x14ac:dyDescent="0.25">
      <c r="D623" s="13"/>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row>
    <row r="624" spans="4:29" x14ac:dyDescent="0.25">
      <c r="D624" s="13"/>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row>
    <row r="625" spans="4:29" x14ac:dyDescent="0.25">
      <c r="D625" s="13"/>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row>
    <row r="626" spans="4:29" x14ac:dyDescent="0.25">
      <c r="D626" s="13"/>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row>
    <row r="627" spans="4:29" x14ac:dyDescent="0.25">
      <c r="D627" s="13"/>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row>
    <row r="628" spans="4:29" x14ac:dyDescent="0.25">
      <c r="D628" s="13"/>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row>
    <row r="629" spans="4:29" x14ac:dyDescent="0.25">
      <c r="D629" s="13"/>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row>
    <row r="630" spans="4:29" x14ac:dyDescent="0.25">
      <c r="D630" s="13"/>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row>
    <row r="631" spans="4:29" x14ac:dyDescent="0.25">
      <c r="D631" s="13"/>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row>
    <row r="632" spans="4:29" x14ac:dyDescent="0.25">
      <c r="D632" s="13"/>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row>
    <row r="633" spans="4:29" x14ac:dyDescent="0.25">
      <c r="D633" s="13"/>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row>
    <row r="634" spans="4:29" x14ac:dyDescent="0.25">
      <c r="D634" s="13"/>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row>
    <row r="635" spans="4:29" x14ac:dyDescent="0.25">
      <c r="D635" s="13"/>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row>
    <row r="636" spans="4:29" x14ac:dyDescent="0.25">
      <c r="D636" s="13"/>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row>
    <row r="637" spans="4:29" x14ac:dyDescent="0.25">
      <c r="D637" s="13"/>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row>
    <row r="638" spans="4:29" x14ac:dyDescent="0.25">
      <c r="D638" s="13"/>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row>
    <row r="639" spans="4:29" x14ac:dyDescent="0.25">
      <c r="D639" s="13"/>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row>
    <row r="640" spans="4:29" x14ac:dyDescent="0.25">
      <c r="D640" s="13"/>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row>
    <row r="641" spans="4:29" x14ac:dyDescent="0.25">
      <c r="D641" s="13"/>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row>
    <row r="642" spans="4:29" x14ac:dyDescent="0.25">
      <c r="D642" s="13"/>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row>
    <row r="643" spans="4:29" x14ac:dyDescent="0.25">
      <c r="D643" s="13"/>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row>
    <row r="644" spans="4:29" x14ac:dyDescent="0.25">
      <c r="D644" s="13"/>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row>
    <row r="645" spans="4:29" x14ac:dyDescent="0.25">
      <c r="D645" s="13"/>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row>
    <row r="646" spans="4:29" x14ac:dyDescent="0.25">
      <c r="D646" s="13"/>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row>
    <row r="647" spans="4:29" x14ac:dyDescent="0.25">
      <c r="D647" s="13"/>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row>
    <row r="648" spans="4:29" x14ac:dyDescent="0.25">
      <c r="D648" s="13"/>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row>
    <row r="649" spans="4:29" x14ac:dyDescent="0.25">
      <c r="D649" s="13"/>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row>
    <row r="650" spans="4:29" x14ac:dyDescent="0.25">
      <c r="D650" s="13"/>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row>
    <row r="651" spans="4:29" x14ac:dyDescent="0.25">
      <c r="D651" s="13"/>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row>
    <row r="652" spans="4:29" x14ac:dyDescent="0.25">
      <c r="D652" s="13"/>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row>
    <row r="653" spans="4:29" x14ac:dyDescent="0.25">
      <c r="D653" s="13"/>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row>
    <row r="654" spans="4:29" x14ac:dyDescent="0.25">
      <c r="D654" s="13"/>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row>
    <row r="655" spans="4:29" x14ac:dyDescent="0.25">
      <c r="D655" s="13"/>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row>
    <row r="656" spans="4:29" x14ac:dyDescent="0.25">
      <c r="D656" s="13"/>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row>
    <row r="657" spans="4:29" x14ac:dyDescent="0.25">
      <c r="D657" s="13"/>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row>
    <row r="658" spans="4:29" x14ac:dyDescent="0.25">
      <c r="D658" s="13"/>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row>
    <row r="659" spans="4:29" x14ac:dyDescent="0.25">
      <c r="D659" s="13"/>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row>
    <row r="660" spans="4:29" x14ac:dyDescent="0.25">
      <c r="D660" s="13"/>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row>
    <row r="661" spans="4:29" x14ac:dyDescent="0.25">
      <c r="D661" s="13"/>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row>
    <row r="662" spans="4:29" x14ac:dyDescent="0.25">
      <c r="D662" s="13"/>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row>
    <row r="663" spans="4:29" x14ac:dyDescent="0.25">
      <c r="D663" s="13"/>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row>
    <row r="664" spans="4:29" x14ac:dyDescent="0.25">
      <c r="D664" s="13"/>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row>
    <row r="665" spans="4:29" x14ac:dyDescent="0.25">
      <c r="D665" s="13"/>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row>
    <row r="666" spans="4:29" x14ac:dyDescent="0.25">
      <c r="D666" s="13"/>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row>
    <row r="667" spans="4:29" x14ac:dyDescent="0.25">
      <c r="D667" s="13"/>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row>
    <row r="668" spans="4:29" x14ac:dyDescent="0.25">
      <c r="D668" s="13"/>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row>
    <row r="669" spans="4:29" x14ac:dyDescent="0.25">
      <c r="D669" s="13"/>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row>
    <row r="670" spans="4:29" x14ac:dyDescent="0.25">
      <c r="D670" s="13"/>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row>
    <row r="671" spans="4:29" x14ac:dyDescent="0.25">
      <c r="D671" s="13"/>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row>
    <row r="672" spans="4:29" x14ac:dyDescent="0.25">
      <c r="D672" s="13"/>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row>
    <row r="673" spans="4:29" x14ac:dyDescent="0.25">
      <c r="D673" s="13"/>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row>
    <row r="674" spans="4:29" x14ac:dyDescent="0.25">
      <c r="D674" s="13"/>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row>
    <row r="675" spans="4:29" x14ac:dyDescent="0.25">
      <c r="D675" s="13"/>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row>
    <row r="676" spans="4:29" x14ac:dyDescent="0.25">
      <c r="D676" s="13"/>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row>
    <row r="677" spans="4:29" x14ac:dyDescent="0.25">
      <c r="D677" s="13"/>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row>
    <row r="678" spans="4:29" x14ac:dyDescent="0.25">
      <c r="D678" s="13"/>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row>
    <row r="679" spans="4:29" x14ac:dyDescent="0.25">
      <c r="D679" s="13"/>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row>
    <row r="680" spans="4:29" x14ac:dyDescent="0.25">
      <c r="D680" s="13"/>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row>
    <row r="681" spans="4:29" x14ac:dyDescent="0.25">
      <c r="D681" s="13"/>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row>
    <row r="682" spans="4:29" x14ac:dyDescent="0.25">
      <c r="D682" s="13"/>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row>
    <row r="683" spans="4:29" x14ac:dyDescent="0.25">
      <c r="D683" s="13"/>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row>
    <row r="684" spans="4:29" x14ac:dyDescent="0.25">
      <c r="D684" s="13"/>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row>
    <row r="685" spans="4:29" x14ac:dyDescent="0.25">
      <c r="D685" s="13"/>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row>
    <row r="686" spans="4:29" x14ac:dyDescent="0.25">
      <c r="D686" s="13"/>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row>
    <row r="687" spans="4:29" x14ac:dyDescent="0.25">
      <c r="D687" s="13"/>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row>
    <row r="688" spans="4:29" x14ac:dyDescent="0.25">
      <c r="D688" s="13"/>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row>
    <row r="689" spans="4:29" x14ac:dyDescent="0.25">
      <c r="D689" s="13"/>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row>
    <row r="690" spans="4:29" x14ac:dyDescent="0.25">
      <c r="D690" s="13"/>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row>
    <row r="691" spans="4:29" x14ac:dyDescent="0.25">
      <c r="D691" s="13"/>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row>
    <row r="692" spans="4:29" x14ac:dyDescent="0.25">
      <c r="D692" s="13"/>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row>
    <row r="693" spans="4:29" x14ac:dyDescent="0.25">
      <c r="D693" s="13"/>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row>
    <row r="694" spans="4:29" x14ac:dyDescent="0.25">
      <c r="D694" s="13"/>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row>
    <row r="695" spans="4:29" x14ac:dyDescent="0.25">
      <c r="D695" s="13"/>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row>
    <row r="696" spans="4:29" x14ac:dyDescent="0.25">
      <c r="D696" s="13"/>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row>
    <row r="697" spans="4:29" x14ac:dyDescent="0.25">
      <c r="D697" s="13"/>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row>
    <row r="698" spans="4:29" x14ac:dyDescent="0.25">
      <c r="D698" s="13"/>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row>
    <row r="699" spans="4:29" x14ac:dyDescent="0.25">
      <c r="D699" s="13"/>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row>
    <row r="700" spans="4:29" x14ac:dyDescent="0.25">
      <c r="D700" s="13"/>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row>
    <row r="701" spans="4:29" x14ac:dyDescent="0.25">
      <c r="D701" s="13"/>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row>
    <row r="702" spans="4:29" x14ac:dyDescent="0.25">
      <c r="D702" s="13"/>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row>
    <row r="703" spans="4:29" x14ac:dyDescent="0.25">
      <c r="D703" s="13"/>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row>
    <row r="704" spans="4:29" x14ac:dyDescent="0.25">
      <c r="D704" s="13"/>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row>
    <row r="705" spans="4:29" x14ac:dyDescent="0.25">
      <c r="D705" s="13"/>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row>
    <row r="706" spans="4:29" x14ac:dyDescent="0.25">
      <c r="D706" s="13"/>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row>
    <row r="707" spans="4:29" x14ac:dyDescent="0.25">
      <c r="D707" s="13"/>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row>
    <row r="708" spans="4:29" x14ac:dyDescent="0.25">
      <c r="D708" s="13"/>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row>
    <row r="709" spans="4:29" x14ac:dyDescent="0.25">
      <c r="D709" s="13"/>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row>
    <row r="710" spans="4:29" x14ac:dyDescent="0.25">
      <c r="D710" s="13"/>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row>
    <row r="711" spans="4:29" x14ac:dyDescent="0.25">
      <c r="D711" s="13"/>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row>
    <row r="712" spans="4:29" x14ac:dyDescent="0.25">
      <c r="D712" s="13"/>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row>
    <row r="713" spans="4:29" x14ac:dyDescent="0.25">
      <c r="D713" s="13"/>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row>
    <row r="714" spans="4:29" x14ac:dyDescent="0.25">
      <c r="D714" s="13"/>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row>
    <row r="715" spans="4:29" x14ac:dyDescent="0.25">
      <c r="D715" s="13"/>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row>
    <row r="716" spans="4:29" x14ac:dyDescent="0.25">
      <c r="D716" s="13"/>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row>
    <row r="717" spans="4:29" x14ac:dyDescent="0.25">
      <c r="D717" s="13"/>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row>
    <row r="718" spans="4:29" x14ac:dyDescent="0.25">
      <c r="D718" s="13"/>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row>
    <row r="719" spans="4:29" x14ac:dyDescent="0.25">
      <c r="D719" s="13"/>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row>
    <row r="720" spans="4:29" x14ac:dyDescent="0.25">
      <c r="D720" s="13"/>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row>
    <row r="721" spans="4:29" x14ac:dyDescent="0.25">
      <c r="D721" s="13"/>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row>
    <row r="722" spans="4:29" x14ac:dyDescent="0.25">
      <c r="D722" s="13"/>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row>
    <row r="723" spans="4:29" x14ac:dyDescent="0.25">
      <c r="D723" s="13"/>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row>
    <row r="724" spans="4:29" x14ac:dyDescent="0.25">
      <c r="D724" s="13"/>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row>
    <row r="725" spans="4:29" x14ac:dyDescent="0.25">
      <c r="D725" s="13"/>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row>
    <row r="726" spans="4:29" x14ac:dyDescent="0.25">
      <c r="D726" s="13"/>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row>
    <row r="727" spans="4:29" x14ac:dyDescent="0.25">
      <c r="D727" s="13"/>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row>
    <row r="728" spans="4:29" x14ac:dyDescent="0.25">
      <c r="D728" s="13"/>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row>
    <row r="729" spans="4:29" x14ac:dyDescent="0.25">
      <c r="D729" s="13"/>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row>
    <row r="730" spans="4:29" x14ac:dyDescent="0.25">
      <c r="D730" s="13"/>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row>
    <row r="731" spans="4:29" x14ac:dyDescent="0.25">
      <c r="D731" s="13"/>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row>
    <row r="732" spans="4:29" x14ac:dyDescent="0.25">
      <c r="D732" s="13"/>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row>
    <row r="733" spans="4:29" x14ac:dyDescent="0.25">
      <c r="D733" s="13"/>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row>
    <row r="734" spans="4:29" x14ac:dyDescent="0.25">
      <c r="D734" s="13"/>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row>
    <row r="735" spans="4:29" x14ac:dyDescent="0.25">
      <c r="D735" s="13"/>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row>
    <row r="736" spans="4:29" x14ac:dyDescent="0.25">
      <c r="D736" s="13"/>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row>
    <row r="737" spans="4:29" x14ac:dyDescent="0.25">
      <c r="D737" s="13"/>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row>
    <row r="738" spans="4:29" x14ac:dyDescent="0.25">
      <c r="D738" s="13"/>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row>
    <row r="739" spans="4:29" x14ac:dyDescent="0.25">
      <c r="D739" s="13"/>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row>
    <row r="740" spans="4:29" x14ac:dyDescent="0.25">
      <c r="D740" s="13"/>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row>
    <row r="741" spans="4:29" x14ac:dyDescent="0.25">
      <c r="D741" s="13"/>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row>
    <row r="742" spans="4:29" x14ac:dyDescent="0.25">
      <c r="D742" s="13"/>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row>
    <row r="743" spans="4:29" x14ac:dyDescent="0.25">
      <c r="D743" s="13"/>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row>
    <row r="744" spans="4:29" x14ac:dyDescent="0.25">
      <c r="D744" s="13"/>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row>
    <row r="745" spans="4:29" x14ac:dyDescent="0.25">
      <c r="D745" s="13"/>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row>
    <row r="746" spans="4:29" x14ac:dyDescent="0.25">
      <c r="D746" s="13"/>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row>
    <row r="747" spans="4:29" x14ac:dyDescent="0.25">
      <c r="D747" s="13"/>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row>
    <row r="748" spans="4:29" x14ac:dyDescent="0.25">
      <c r="D748" s="13"/>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row>
    <row r="749" spans="4:29" x14ac:dyDescent="0.25">
      <c r="D749" s="13"/>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row>
    <row r="750" spans="4:29" x14ac:dyDescent="0.25">
      <c r="D750" s="13"/>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row>
    <row r="751" spans="4:29" x14ac:dyDescent="0.25">
      <c r="D751" s="13"/>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row>
    <row r="752" spans="4:29" x14ac:dyDescent="0.25">
      <c r="D752" s="13"/>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row>
    <row r="753" spans="4:29" x14ac:dyDescent="0.25">
      <c r="D753" s="13"/>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row>
    <row r="754" spans="4:29" x14ac:dyDescent="0.25">
      <c r="D754" s="13"/>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row>
    <row r="755" spans="4:29" x14ac:dyDescent="0.25">
      <c r="D755" s="13"/>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row>
    <row r="756" spans="4:29" x14ac:dyDescent="0.25">
      <c r="D756" s="13"/>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row>
    <row r="757" spans="4:29" x14ac:dyDescent="0.25">
      <c r="D757" s="13"/>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row>
    <row r="758" spans="4:29" x14ac:dyDescent="0.25">
      <c r="D758" s="13"/>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row>
    <row r="759" spans="4:29" x14ac:dyDescent="0.25">
      <c r="D759" s="13"/>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row>
    <row r="760" spans="4:29" x14ac:dyDescent="0.25">
      <c r="D760" s="13"/>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row>
    <row r="761" spans="4:29" x14ac:dyDescent="0.25">
      <c r="D761" s="13"/>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row>
    <row r="762" spans="4:29" x14ac:dyDescent="0.25">
      <c r="D762" s="13"/>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row>
    <row r="763" spans="4:29" x14ac:dyDescent="0.25">
      <c r="D763" s="13"/>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row>
    <row r="764" spans="4:29" x14ac:dyDescent="0.25">
      <c r="D764" s="13"/>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row>
    <row r="765" spans="4:29" x14ac:dyDescent="0.25">
      <c r="D765" s="13"/>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row>
    <row r="766" spans="4:29" x14ac:dyDescent="0.25">
      <c r="D766" s="13"/>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row>
    <row r="767" spans="4:29" x14ac:dyDescent="0.25">
      <c r="D767" s="13"/>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row>
    <row r="768" spans="4:29" x14ac:dyDescent="0.25">
      <c r="D768" s="13"/>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row>
    <row r="769" spans="4:29" x14ac:dyDescent="0.25">
      <c r="D769" s="13"/>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row>
    <row r="770" spans="4:29" x14ac:dyDescent="0.25">
      <c r="D770" s="13"/>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row>
    <row r="771" spans="4:29" x14ac:dyDescent="0.25">
      <c r="D771" s="13"/>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row>
    <row r="772" spans="4:29" x14ac:dyDescent="0.25">
      <c r="D772" s="13"/>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row>
    <row r="773" spans="4:29" x14ac:dyDescent="0.25">
      <c r="D773" s="13"/>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row>
    <row r="774" spans="4:29" x14ac:dyDescent="0.25">
      <c r="D774" s="13"/>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row>
    <row r="775" spans="4:29" x14ac:dyDescent="0.25">
      <c r="D775" s="13"/>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row>
    <row r="776" spans="4:29" x14ac:dyDescent="0.25">
      <c r="D776" s="13"/>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row>
    <row r="777" spans="4:29" x14ac:dyDescent="0.25">
      <c r="D777" s="13"/>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row>
    <row r="778" spans="4:29" x14ac:dyDescent="0.25">
      <c r="D778" s="13"/>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row>
    <row r="779" spans="4:29" x14ac:dyDescent="0.25">
      <c r="D779" s="13"/>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row>
    <row r="780" spans="4:29" x14ac:dyDescent="0.25">
      <c r="D780" s="13"/>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row>
    <row r="781" spans="4:29" x14ac:dyDescent="0.25">
      <c r="D781" s="13"/>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row>
    <row r="782" spans="4:29" x14ac:dyDescent="0.25">
      <c r="D782" s="13"/>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row>
    <row r="783" spans="4:29" x14ac:dyDescent="0.25">
      <c r="D783" s="13"/>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row>
    <row r="784" spans="4:29" x14ac:dyDescent="0.25">
      <c r="D784" s="13"/>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row>
    <row r="785" spans="4:29" x14ac:dyDescent="0.25">
      <c r="D785" s="13"/>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row>
    <row r="786" spans="4:29" x14ac:dyDescent="0.25">
      <c r="D786" s="13"/>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row>
    <row r="787" spans="4:29" x14ac:dyDescent="0.25">
      <c r="D787" s="13"/>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row>
    <row r="788" spans="4:29" x14ac:dyDescent="0.25">
      <c r="D788" s="13"/>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row>
    <row r="789" spans="4:29" x14ac:dyDescent="0.25">
      <c r="D789" s="13"/>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row>
    <row r="790" spans="4:29" x14ac:dyDescent="0.25">
      <c r="D790" s="13"/>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row>
    <row r="791" spans="4:29" x14ac:dyDescent="0.25">
      <c r="D791" s="13"/>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row>
    <row r="792" spans="4:29" x14ac:dyDescent="0.25">
      <c r="D792" s="13"/>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row>
    <row r="793" spans="4:29" x14ac:dyDescent="0.25">
      <c r="D793" s="13"/>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row>
    <row r="794" spans="4:29" x14ac:dyDescent="0.25">
      <c r="D794" s="13"/>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row>
    <row r="795" spans="4:29" x14ac:dyDescent="0.25">
      <c r="D795" s="13"/>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row>
    <row r="796" spans="4:29" x14ac:dyDescent="0.25">
      <c r="D796" s="13"/>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row>
    <row r="797" spans="4:29" x14ac:dyDescent="0.25">
      <c r="D797" s="13"/>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row>
    <row r="798" spans="4:29" x14ac:dyDescent="0.25">
      <c r="D798" s="13"/>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row>
    <row r="799" spans="4:29" x14ac:dyDescent="0.25">
      <c r="D799" s="13"/>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row>
    <row r="800" spans="4:29" x14ac:dyDescent="0.25">
      <c r="D800" s="13"/>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row>
    <row r="801" spans="4:29" x14ac:dyDescent="0.25">
      <c r="D801" s="13"/>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row>
    <row r="802" spans="4:29" x14ac:dyDescent="0.25">
      <c r="D802" s="13"/>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row>
    <row r="803" spans="4:29" x14ac:dyDescent="0.25">
      <c r="D803" s="13"/>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row>
    <row r="804" spans="4:29" x14ac:dyDescent="0.25">
      <c r="D804" s="13"/>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row>
    <row r="805" spans="4:29" x14ac:dyDescent="0.25">
      <c r="D805" s="13"/>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row>
    <row r="806" spans="4:29" x14ac:dyDescent="0.25">
      <c r="D806" s="13"/>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row>
    <row r="807" spans="4:29" x14ac:dyDescent="0.25">
      <c r="D807" s="13"/>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row>
    <row r="808" spans="4:29" x14ac:dyDescent="0.25">
      <c r="D808" s="13"/>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row>
    <row r="809" spans="4:29" x14ac:dyDescent="0.25">
      <c r="D809" s="13"/>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row>
    <row r="810" spans="4:29" x14ac:dyDescent="0.25">
      <c r="D810" s="13"/>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row>
    <row r="811" spans="4:29" x14ac:dyDescent="0.25">
      <c r="D811" s="13"/>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row>
    <row r="812" spans="4:29" x14ac:dyDescent="0.25">
      <c r="D812" s="13"/>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row>
    <row r="813" spans="4:29" x14ac:dyDescent="0.25">
      <c r="D813" s="13"/>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row>
    <row r="814" spans="4:29" x14ac:dyDescent="0.25">
      <c r="D814" s="13"/>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row>
    <row r="815" spans="4:29" x14ac:dyDescent="0.25">
      <c r="D815" s="13"/>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row>
    <row r="816" spans="4:29" x14ac:dyDescent="0.25">
      <c r="D816" s="13"/>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row>
    <row r="817" spans="4:29" x14ac:dyDescent="0.25">
      <c r="D817" s="13"/>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row>
    <row r="818" spans="4:29" x14ac:dyDescent="0.25">
      <c r="D818" s="13"/>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row>
    <row r="819" spans="4:29" x14ac:dyDescent="0.25">
      <c r="D819" s="13"/>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row>
    <row r="820" spans="4:29" x14ac:dyDescent="0.25">
      <c r="D820" s="13"/>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row>
    <row r="821" spans="4:29" x14ac:dyDescent="0.25">
      <c r="D821" s="13"/>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row>
    <row r="822" spans="4:29" x14ac:dyDescent="0.25">
      <c r="D822" s="13"/>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row>
    <row r="823" spans="4:29" x14ac:dyDescent="0.25">
      <c r="D823" s="13"/>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row>
    <row r="824" spans="4:29" x14ac:dyDescent="0.25">
      <c r="D824" s="13"/>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row>
    <row r="825" spans="4:29" x14ac:dyDescent="0.25">
      <c r="D825" s="13"/>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row>
    <row r="826" spans="4:29" x14ac:dyDescent="0.25">
      <c r="D826" s="13"/>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row>
    <row r="827" spans="4:29" x14ac:dyDescent="0.25">
      <c r="D827" s="13"/>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row>
    <row r="828" spans="4:29" x14ac:dyDescent="0.25">
      <c r="D828" s="13"/>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row>
    <row r="829" spans="4:29" x14ac:dyDescent="0.25">
      <c r="D829" s="13"/>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row>
    <row r="830" spans="4:29" x14ac:dyDescent="0.25">
      <c r="D830" s="13"/>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row>
    <row r="831" spans="4:29" x14ac:dyDescent="0.25">
      <c r="D831" s="13"/>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row>
    <row r="832" spans="4:29" x14ac:dyDescent="0.25">
      <c r="D832" s="13"/>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row>
    <row r="833" spans="4:29" x14ac:dyDescent="0.25">
      <c r="D833" s="13"/>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row>
    <row r="834" spans="4:29" x14ac:dyDescent="0.25">
      <c r="D834" s="13"/>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row>
    <row r="835" spans="4:29" x14ac:dyDescent="0.25">
      <c r="D835" s="13"/>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row>
    <row r="836" spans="4:29" x14ac:dyDescent="0.25">
      <c r="D836" s="13"/>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row>
    <row r="837" spans="4:29" x14ac:dyDescent="0.25">
      <c r="D837" s="13"/>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row>
    <row r="838" spans="4:29" x14ac:dyDescent="0.25">
      <c r="D838" s="13"/>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row>
    <row r="839" spans="4:29" x14ac:dyDescent="0.25">
      <c r="D839" s="13"/>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row>
    <row r="840" spans="4:29" x14ac:dyDescent="0.25">
      <c r="D840" s="13"/>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row>
    <row r="841" spans="4:29" x14ac:dyDescent="0.25">
      <c r="D841" s="13"/>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row>
    <row r="842" spans="4:29" x14ac:dyDescent="0.25">
      <c r="D842" s="13"/>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row>
    <row r="843" spans="4:29" x14ac:dyDescent="0.25">
      <c r="D843" s="13"/>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row>
    <row r="844" spans="4:29" x14ac:dyDescent="0.25">
      <c r="D844" s="13"/>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row>
    <row r="845" spans="4:29" x14ac:dyDescent="0.25">
      <c r="D845" s="13"/>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row>
    <row r="846" spans="4:29" x14ac:dyDescent="0.25">
      <c r="D846" s="13"/>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row>
    <row r="847" spans="4:29" x14ac:dyDescent="0.25">
      <c r="D847" s="13"/>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row>
    <row r="848" spans="4:29" x14ac:dyDescent="0.25">
      <c r="D848" s="13"/>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row>
    <row r="849" spans="4:29" x14ac:dyDescent="0.25">
      <c r="D849" s="13"/>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row>
    <row r="850" spans="4:29" x14ac:dyDescent="0.25">
      <c r="D850" s="13"/>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row>
    <row r="851" spans="4:29" x14ac:dyDescent="0.25">
      <c r="D851" s="13"/>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row>
    <row r="852" spans="4:29" x14ac:dyDescent="0.25">
      <c r="D852" s="13"/>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row>
    <row r="853" spans="4:29" x14ac:dyDescent="0.25">
      <c r="D853" s="13"/>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row>
    <row r="854" spans="4:29" x14ac:dyDescent="0.25">
      <c r="D854" s="13"/>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row>
    <row r="855" spans="4:29" x14ac:dyDescent="0.25">
      <c r="D855" s="13"/>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row>
    <row r="856" spans="4:29" x14ac:dyDescent="0.25">
      <c r="D856" s="13"/>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row>
    <row r="857" spans="4:29" x14ac:dyDescent="0.25">
      <c r="D857" s="13"/>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row>
    <row r="858" spans="4:29" x14ac:dyDescent="0.25">
      <c r="D858" s="13"/>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row>
    <row r="859" spans="4:29" x14ac:dyDescent="0.25">
      <c r="D859" s="13"/>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row>
    <row r="860" spans="4:29" x14ac:dyDescent="0.25">
      <c r="D860" s="13"/>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row>
    <row r="861" spans="4:29" x14ac:dyDescent="0.25">
      <c r="D861" s="13"/>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row>
    <row r="862" spans="4:29" x14ac:dyDescent="0.25">
      <c r="D862" s="13"/>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row>
    <row r="863" spans="4:29" x14ac:dyDescent="0.25">
      <c r="D863" s="13"/>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row>
    <row r="864" spans="4:29" x14ac:dyDescent="0.25">
      <c r="D864" s="13"/>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row>
    <row r="865" spans="4:29" x14ac:dyDescent="0.25">
      <c r="D865" s="13"/>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row>
    <row r="866" spans="4:29" x14ac:dyDescent="0.25">
      <c r="D866" s="13"/>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row>
    <row r="867" spans="4:29" x14ac:dyDescent="0.25">
      <c r="D867" s="13"/>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row>
    <row r="868" spans="4:29" x14ac:dyDescent="0.25">
      <c r="D868" s="13"/>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row>
    <row r="869" spans="4:29" x14ac:dyDescent="0.25">
      <c r="D869" s="13"/>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row>
    <row r="870" spans="4:29" x14ac:dyDescent="0.25">
      <c r="D870" s="13"/>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row>
    <row r="871" spans="4:29" x14ac:dyDescent="0.25">
      <c r="D871" s="13"/>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row>
    <row r="872" spans="4:29" x14ac:dyDescent="0.25">
      <c r="D872" s="13"/>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row>
    <row r="873" spans="4:29" x14ac:dyDescent="0.25">
      <c r="D873" s="13"/>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row>
    <row r="874" spans="4:29" x14ac:dyDescent="0.25">
      <c r="D874" s="13"/>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row>
    <row r="875" spans="4:29" x14ac:dyDescent="0.25">
      <c r="D875" s="13"/>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row>
    <row r="876" spans="4:29" x14ac:dyDescent="0.25">
      <c r="D876" s="13"/>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row>
    <row r="877" spans="4:29" x14ac:dyDescent="0.25">
      <c r="D877" s="13"/>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row>
    <row r="878" spans="4:29" x14ac:dyDescent="0.25">
      <c r="D878" s="13"/>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row>
    <row r="879" spans="4:29" x14ac:dyDescent="0.25">
      <c r="D879" s="13"/>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row>
    <row r="880" spans="4:29" x14ac:dyDescent="0.25">
      <c r="D880" s="13"/>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row>
    <row r="881" spans="4:29" x14ac:dyDescent="0.25">
      <c r="D881" s="13"/>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row>
    <row r="882" spans="4:29" x14ac:dyDescent="0.25">
      <c r="D882" s="13"/>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row>
    <row r="883" spans="4:29" x14ac:dyDescent="0.25">
      <c r="D883" s="13"/>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row>
    <row r="884" spans="4:29" x14ac:dyDescent="0.25">
      <c r="D884" s="13"/>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row>
    <row r="885" spans="4:29" x14ac:dyDescent="0.25">
      <c r="D885" s="13"/>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row>
    <row r="886" spans="4:29" x14ac:dyDescent="0.25">
      <c r="D886" s="13"/>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row>
    <row r="887" spans="4:29" x14ac:dyDescent="0.25">
      <c r="D887" s="13"/>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row>
    <row r="888" spans="4:29" x14ac:dyDescent="0.25">
      <c r="D888" s="13"/>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row>
    <row r="889" spans="4:29" x14ac:dyDescent="0.25">
      <c r="D889" s="13"/>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row>
    <row r="890" spans="4:29" x14ac:dyDescent="0.25">
      <c r="D890" s="13"/>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row>
    <row r="891" spans="4:29" x14ac:dyDescent="0.25">
      <c r="D891" s="13"/>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row>
    <row r="892" spans="4:29" x14ac:dyDescent="0.25">
      <c r="D892" s="13"/>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row>
    <row r="893" spans="4:29" x14ac:dyDescent="0.25">
      <c r="D893" s="13"/>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row>
    <row r="894" spans="4:29" x14ac:dyDescent="0.25">
      <c r="D894" s="13"/>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row>
    <row r="895" spans="4:29" x14ac:dyDescent="0.25">
      <c r="D895" s="13"/>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row>
    <row r="896" spans="4:29" x14ac:dyDescent="0.25">
      <c r="D896" s="13"/>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row>
    <row r="897" spans="4:29" x14ac:dyDescent="0.25">
      <c r="D897" s="13"/>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row>
    <row r="898" spans="4:29" x14ac:dyDescent="0.25">
      <c r="D898" s="13"/>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row>
    <row r="899" spans="4:29" x14ac:dyDescent="0.25">
      <c r="D899" s="13"/>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row>
    <row r="900" spans="4:29" x14ac:dyDescent="0.25">
      <c r="D900" s="13"/>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row>
    <row r="901" spans="4:29" x14ac:dyDescent="0.25">
      <c r="D901" s="13"/>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row>
  </sheetData>
  <printOptions headings="1"/>
  <pageMargins left="0.7" right="0.7" top="0.75" bottom="0.75" header="0.3" footer="0.3"/>
  <pageSetup paperSize="9" orientation="portrait" cellComments="atEnd"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77530-CE5D-469C-A801-8A93FA3EE092}">
  <sheetPr codeName="Sheet21"/>
  <dimension ref="A1:AT902"/>
  <sheetViews>
    <sheetView showGridLines="0" topLeftCell="T1" workbookViewId="0">
      <selection activeCell="AG22" sqref="AG22"/>
    </sheetView>
  </sheetViews>
  <sheetFormatPr defaultRowHeight="15" x14ac:dyDescent="0.25"/>
  <cols>
    <col min="1" max="1" width="2.7109375" customWidth="1"/>
    <col min="2" max="2" width="5.42578125" customWidth="1"/>
    <col min="5" max="5" width="3.5703125" bestFit="1" customWidth="1"/>
    <col min="6" max="30" width="3.5703125" style="2" bestFit="1" customWidth="1"/>
    <col min="31" max="31" width="2.7109375" customWidth="1"/>
    <col min="32" max="32" width="14.5703125" bestFit="1" customWidth="1"/>
  </cols>
  <sheetData>
    <row r="1" spans="1:46" x14ac:dyDescent="0.25">
      <c r="A1">
        <f>COUNT(B3:B902)</f>
        <v>900</v>
      </c>
      <c r="B1">
        <f>MAX(B3:B1001)</f>
        <v>999</v>
      </c>
      <c r="C1" s="7" t="s">
        <v>21</v>
      </c>
      <c r="E1" s="20">
        <v>1</v>
      </c>
      <c r="F1" s="20">
        <v>2</v>
      </c>
      <c r="G1" s="20">
        <v>3</v>
      </c>
      <c r="H1" s="20">
        <v>4</v>
      </c>
      <c r="I1" s="20">
        <v>5</v>
      </c>
      <c r="J1" s="20">
        <v>6</v>
      </c>
      <c r="K1" s="20">
        <v>7</v>
      </c>
      <c r="L1" s="20">
        <v>8</v>
      </c>
      <c r="M1" s="20">
        <v>9</v>
      </c>
      <c r="N1" s="20">
        <v>10</v>
      </c>
      <c r="O1" s="20">
        <v>11</v>
      </c>
      <c r="P1" s="20">
        <v>12</v>
      </c>
      <c r="Q1" s="20">
        <v>13</v>
      </c>
      <c r="R1" s="20">
        <v>14</v>
      </c>
      <c r="S1" s="20">
        <v>15</v>
      </c>
      <c r="T1" s="20">
        <v>16</v>
      </c>
      <c r="U1" s="20">
        <v>17</v>
      </c>
      <c r="V1" s="20">
        <v>18</v>
      </c>
      <c r="W1" s="20">
        <v>19</v>
      </c>
      <c r="X1" s="20">
        <v>20</v>
      </c>
      <c r="Y1" s="20">
        <v>21</v>
      </c>
      <c r="Z1" s="20">
        <v>22</v>
      </c>
      <c r="AA1" s="20">
        <v>23</v>
      </c>
      <c r="AB1" s="20">
        <v>24</v>
      </c>
      <c r="AC1" s="20">
        <v>25</v>
      </c>
      <c r="AD1" s="20">
        <v>26</v>
      </c>
    </row>
    <row r="2" spans="1:46" x14ac:dyDescent="0.25">
      <c r="E2" s="2" t="str" cm="1">
        <f t="array" ref="E2:AD2">TRANSPOSE(MID(C1,_xlfn.SEQUENCE(LEN(C1)),1))</f>
        <v>A</v>
      </c>
      <c r="F2" s="2" t="str">
        <v>B</v>
      </c>
      <c r="G2" s="2" t="str">
        <v>C</v>
      </c>
      <c r="H2" s="2" t="str">
        <v>D</v>
      </c>
      <c r="I2" s="2" t="str">
        <v>E</v>
      </c>
      <c r="J2" s="2" t="str">
        <v>F</v>
      </c>
      <c r="K2" s="2" t="str">
        <v>G</v>
      </c>
      <c r="L2" s="2" t="str">
        <v>H</v>
      </c>
      <c r="M2" s="2" t="str">
        <v>I</v>
      </c>
      <c r="N2" s="2" t="str">
        <v>J</v>
      </c>
      <c r="O2" s="2" t="str">
        <v>K</v>
      </c>
      <c r="P2" s="2" t="str">
        <v>L</v>
      </c>
      <c r="Q2" s="2" t="str">
        <v>M</v>
      </c>
      <c r="R2" s="2" t="str">
        <v>N</v>
      </c>
      <c r="S2" s="2" t="str">
        <v>O</v>
      </c>
      <c r="T2" s="2" t="str">
        <v>P</v>
      </c>
      <c r="U2" s="2" t="str">
        <v>Q</v>
      </c>
      <c r="V2" s="2" t="str">
        <v>R</v>
      </c>
      <c r="W2" s="2" t="str">
        <v>S</v>
      </c>
      <c r="X2" s="2" t="str">
        <v>T</v>
      </c>
      <c r="Y2" s="2" t="str">
        <v>U</v>
      </c>
      <c r="Z2" s="2" t="str">
        <v>V</v>
      </c>
      <c r="AA2" s="2" t="str">
        <v>W</v>
      </c>
      <c r="AB2" s="2" t="str">
        <v>X</v>
      </c>
      <c r="AC2" s="2" t="str">
        <v>Y</v>
      </c>
      <c r="AD2" s="2" t="str">
        <v>Z</v>
      </c>
      <c r="AF2" t="s">
        <v>30</v>
      </c>
      <c r="AG2" s="3" t="s">
        <v>31</v>
      </c>
    </row>
    <row r="3" spans="1:46" x14ac:dyDescent="0.25">
      <c r="A3" s="8" t="s">
        <v>33</v>
      </c>
      <c r="B3">
        <v>654</v>
      </c>
      <c r="D3" s="19">
        <v>1</v>
      </c>
      <c r="E3" s="15" cm="1">
        <f t="array" ref="E3:AD36">INDEX(B3:B902,_xlfn.SEQUENCE(34,26,1,1))</f>
        <v>654</v>
      </c>
      <c r="F3" s="14">
        <v>657</v>
      </c>
      <c r="G3" s="14">
        <v>839</v>
      </c>
      <c r="H3" s="14">
        <v>289</v>
      </c>
      <c r="I3" s="14">
        <v>418</v>
      </c>
      <c r="J3" s="14">
        <v>336</v>
      </c>
      <c r="K3" s="14">
        <v>788</v>
      </c>
      <c r="L3" s="14">
        <v>367</v>
      </c>
      <c r="M3" s="14">
        <v>234</v>
      </c>
      <c r="N3" s="14">
        <v>368</v>
      </c>
      <c r="O3" s="14">
        <v>929</v>
      </c>
      <c r="P3" s="14">
        <v>352</v>
      </c>
      <c r="Q3" s="14">
        <v>506</v>
      </c>
      <c r="R3" s="14">
        <v>762</v>
      </c>
      <c r="S3" s="14">
        <v>383</v>
      </c>
      <c r="T3" s="14">
        <v>266</v>
      </c>
      <c r="U3" s="14">
        <v>158</v>
      </c>
      <c r="V3" s="14">
        <v>298</v>
      </c>
      <c r="W3" s="14">
        <v>507</v>
      </c>
      <c r="X3" s="14">
        <v>932</v>
      </c>
      <c r="Y3" s="14">
        <v>192</v>
      </c>
      <c r="Z3" s="14">
        <v>662</v>
      </c>
      <c r="AA3" s="14">
        <v>633</v>
      </c>
      <c r="AB3" s="14">
        <v>391</v>
      </c>
      <c r="AC3" s="14">
        <v>295</v>
      </c>
      <c r="AD3" s="14">
        <v>901</v>
      </c>
    </row>
    <row r="4" spans="1:46" x14ac:dyDescent="0.25">
      <c r="B4">
        <v>657</v>
      </c>
      <c r="D4" s="19">
        <v>2</v>
      </c>
      <c r="E4" s="14">
        <v>321</v>
      </c>
      <c r="F4" s="14">
        <v>396</v>
      </c>
      <c r="G4" s="14">
        <v>691</v>
      </c>
      <c r="H4" s="14">
        <v>204</v>
      </c>
      <c r="I4" s="14">
        <v>521</v>
      </c>
      <c r="J4" s="14">
        <v>292</v>
      </c>
      <c r="K4" s="14">
        <v>698</v>
      </c>
      <c r="L4" s="14">
        <v>544</v>
      </c>
      <c r="M4" s="14">
        <v>668</v>
      </c>
      <c r="N4" s="14">
        <v>371</v>
      </c>
      <c r="O4" s="14">
        <v>619</v>
      </c>
      <c r="P4" s="14">
        <v>835</v>
      </c>
      <c r="Q4" s="14">
        <v>715</v>
      </c>
      <c r="R4" s="14">
        <v>611</v>
      </c>
      <c r="S4" s="14">
        <v>538</v>
      </c>
      <c r="T4" s="14">
        <v>178</v>
      </c>
      <c r="U4" s="14">
        <v>378</v>
      </c>
      <c r="V4" s="14">
        <v>168</v>
      </c>
      <c r="W4" s="14">
        <v>132</v>
      </c>
      <c r="X4" s="14">
        <v>392</v>
      </c>
      <c r="Y4" s="14">
        <v>790</v>
      </c>
      <c r="Z4" s="14">
        <v>427</v>
      </c>
      <c r="AA4" s="14">
        <v>390</v>
      </c>
      <c r="AB4" s="14">
        <v>324</v>
      </c>
      <c r="AC4" s="14">
        <v>643</v>
      </c>
      <c r="AD4" s="14">
        <v>133</v>
      </c>
      <c r="AF4" t="s">
        <v>13</v>
      </c>
      <c r="AG4" t="str" cm="1">
        <f t="array" aca="1" ref="AG4" ca="1">_xlfn.TEXTJOIN(" ",FALSE,INDEX(_xlfn.ANCHORARRAY(E3),_xlfn.RANDARRAY(LEN(AG2),,1,34,TRUE),MATCH(MID(AG2,_xlfn.SEQUENCE(LEN(AG2)),1),_xlfn.ANCHORARRAY(E2),0)))</f>
        <v>321 236 272 738 478 430 734 300 276 508 315 834</v>
      </c>
    </row>
    <row r="5" spans="1:46" x14ac:dyDescent="0.25">
      <c r="B5">
        <v>839</v>
      </c>
      <c r="D5" s="19">
        <v>3</v>
      </c>
      <c r="E5" s="14">
        <v>697</v>
      </c>
      <c r="F5" s="14">
        <v>540</v>
      </c>
      <c r="G5" s="14">
        <v>102</v>
      </c>
      <c r="H5" s="14">
        <v>475</v>
      </c>
      <c r="I5" s="14">
        <v>302</v>
      </c>
      <c r="J5" s="14">
        <v>860</v>
      </c>
      <c r="K5" s="14">
        <v>125</v>
      </c>
      <c r="L5" s="14">
        <v>202</v>
      </c>
      <c r="M5" s="14">
        <v>210</v>
      </c>
      <c r="N5" s="14">
        <v>448</v>
      </c>
      <c r="O5" s="14">
        <v>369</v>
      </c>
      <c r="P5" s="14">
        <v>603</v>
      </c>
      <c r="Q5" s="14">
        <v>377</v>
      </c>
      <c r="R5" s="14">
        <v>223</v>
      </c>
      <c r="S5" s="14">
        <v>281</v>
      </c>
      <c r="T5" s="14">
        <v>802</v>
      </c>
      <c r="U5" s="14">
        <v>524</v>
      </c>
      <c r="V5" s="14">
        <v>403</v>
      </c>
      <c r="W5" s="14">
        <v>687</v>
      </c>
      <c r="X5" s="14">
        <v>148</v>
      </c>
      <c r="Y5" s="14">
        <v>353</v>
      </c>
      <c r="Z5" s="14">
        <v>357</v>
      </c>
      <c r="AA5" s="14">
        <v>513</v>
      </c>
      <c r="AB5" s="14">
        <v>440</v>
      </c>
      <c r="AC5" s="14">
        <v>316</v>
      </c>
      <c r="AD5" s="14">
        <v>285</v>
      </c>
    </row>
    <row r="6" spans="1:46" x14ac:dyDescent="0.25">
      <c r="B6">
        <v>289</v>
      </c>
      <c r="D6" s="19">
        <v>4</v>
      </c>
      <c r="E6" s="14">
        <v>656</v>
      </c>
      <c r="F6" s="14">
        <v>434</v>
      </c>
      <c r="G6" s="14">
        <v>397</v>
      </c>
      <c r="H6" s="14">
        <v>998</v>
      </c>
      <c r="I6" s="14">
        <v>629</v>
      </c>
      <c r="J6" s="14">
        <v>520</v>
      </c>
      <c r="K6" s="14">
        <v>850</v>
      </c>
      <c r="L6" s="14">
        <v>789</v>
      </c>
      <c r="M6" s="14">
        <v>515</v>
      </c>
      <c r="N6" s="14">
        <v>290</v>
      </c>
      <c r="O6" s="14">
        <v>803</v>
      </c>
      <c r="P6" s="14">
        <v>304</v>
      </c>
      <c r="Q6" s="14">
        <v>398</v>
      </c>
      <c r="R6" s="14">
        <v>575</v>
      </c>
      <c r="S6" s="14">
        <v>355</v>
      </c>
      <c r="T6" s="14">
        <v>182</v>
      </c>
      <c r="U6" s="14">
        <v>412</v>
      </c>
      <c r="V6" s="14">
        <v>773</v>
      </c>
      <c r="W6" s="14">
        <v>973</v>
      </c>
      <c r="X6" s="14">
        <v>498</v>
      </c>
      <c r="Y6" s="14">
        <v>892</v>
      </c>
      <c r="Z6" s="14">
        <v>752</v>
      </c>
      <c r="AA6" s="14">
        <v>264</v>
      </c>
      <c r="AB6" s="14">
        <v>659</v>
      </c>
      <c r="AC6" s="14">
        <v>595</v>
      </c>
      <c r="AD6" s="14">
        <v>552</v>
      </c>
    </row>
    <row r="7" spans="1:46" x14ac:dyDescent="0.25">
      <c r="B7">
        <v>418</v>
      </c>
      <c r="D7" s="19">
        <v>5</v>
      </c>
      <c r="E7" s="14">
        <v>965</v>
      </c>
      <c r="F7" s="14">
        <v>598</v>
      </c>
      <c r="G7" s="14">
        <v>393</v>
      </c>
      <c r="H7" s="14">
        <v>689</v>
      </c>
      <c r="I7" s="14">
        <v>968</v>
      </c>
      <c r="J7" s="14">
        <v>241</v>
      </c>
      <c r="K7" s="14">
        <v>381</v>
      </c>
      <c r="L7" s="14">
        <v>983</v>
      </c>
      <c r="M7" s="14">
        <v>831</v>
      </c>
      <c r="N7" s="14">
        <v>239</v>
      </c>
      <c r="O7" s="14">
        <v>934</v>
      </c>
      <c r="P7" s="14">
        <v>337</v>
      </c>
      <c r="Q7" s="14">
        <v>677</v>
      </c>
      <c r="R7" s="14">
        <v>436</v>
      </c>
      <c r="S7" s="14">
        <v>372</v>
      </c>
      <c r="T7" s="14">
        <v>590</v>
      </c>
      <c r="U7" s="14">
        <v>291</v>
      </c>
      <c r="V7" s="14">
        <v>229</v>
      </c>
      <c r="W7" s="14">
        <v>114</v>
      </c>
      <c r="X7" s="14">
        <v>833</v>
      </c>
      <c r="Y7" s="14">
        <v>121</v>
      </c>
      <c r="Z7" s="14">
        <v>539</v>
      </c>
      <c r="AA7" s="14">
        <v>798</v>
      </c>
      <c r="AB7" s="14">
        <v>877</v>
      </c>
      <c r="AC7" s="14">
        <v>450</v>
      </c>
      <c r="AD7" s="14">
        <v>978</v>
      </c>
      <c r="AR7" s="8" cm="1">
        <f t="array" aca="1" ref="AR7:AR18" ca="1">INDEX(_xlfn.ANCHORARRAY(E3),_xlfn.RANDARRAY(LEN(AG2),,1,34,TRUE),MATCH(MID(AG2,_xlfn.SEQUENCE(LEN(AG2)),1),_xlfn.ANCHORARRAY(E2),0))</f>
        <v>885</v>
      </c>
      <c r="AS7" cm="1">
        <f t="array" ref="AS7:AS18">MATCH(MID(AG2,_xlfn.SEQUENCE(LEN(AG2)),1),_xlfn.ANCHORARRAY(E2),0)</f>
        <v>1</v>
      </c>
      <c r="AT7" cm="1">
        <f t="array" aca="1" ref="AT7:AT18" ca="1">_xlfn.RANDARRAY(LEN(AG2),,1,34,TRUE)</f>
        <v>8</v>
      </c>
    </row>
    <row r="8" spans="1:46" x14ac:dyDescent="0.25">
      <c r="B8">
        <v>336</v>
      </c>
      <c r="D8" s="19">
        <v>6</v>
      </c>
      <c r="E8" s="14">
        <v>738</v>
      </c>
      <c r="F8" s="14">
        <v>119</v>
      </c>
      <c r="G8" s="14">
        <v>269</v>
      </c>
      <c r="H8" s="14">
        <v>473</v>
      </c>
      <c r="I8" s="14">
        <v>646</v>
      </c>
      <c r="J8" s="14">
        <v>212</v>
      </c>
      <c r="K8" s="14">
        <v>855</v>
      </c>
      <c r="L8" s="14">
        <v>759</v>
      </c>
      <c r="M8" s="14">
        <v>286</v>
      </c>
      <c r="N8" s="14">
        <v>804</v>
      </c>
      <c r="O8" s="14">
        <v>430</v>
      </c>
      <c r="P8" s="14">
        <v>576</v>
      </c>
      <c r="Q8" s="14">
        <v>748</v>
      </c>
      <c r="R8" s="14">
        <v>494</v>
      </c>
      <c r="S8" s="14">
        <v>216</v>
      </c>
      <c r="T8" s="14">
        <v>499</v>
      </c>
      <c r="U8" s="14">
        <v>946</v>
      </c>
      <c r="V8" s="14">
        <v>731</v>
      </c>
      <c r="W8" s="14">
        <v>750</v>
      </c>
      <c r="X8" s="14">
        <v>957</v>
      </c>
      <c r="Y8" s="14">
        <v>411</v>
      </c>
      <c r="Z8" s="14">
        <v>452</v>
      </c>
      <c r="AA8" s="14">
        <v>814</v>
      </c>
      <c r="AB8" s="14">
        <v>260</v>
      </c>
      <c r="AC8" s="14">
        <v>343</v>
      </c>
      <c r="AD8" s="14">
        <v>910</v>
      </c>
      <c r="AR8">
        <f ca="1"/>
        <v>300</v>
      </c>
      <c r="AS8">
        <v>20</v>
      </c>
      <c r="AT8">
        <f ca="1"/>
        <v>2</v>
      </c>
    </row>
    <row r="9" spans="1:46" x14ac:dyDescent="0.25">
      <c r="B9">
        <v>788</v>
      </c>
      <c r="D9" s="19">
        <v>7</v>
      </c>
      <c r="E9" s="14">
        <v>112</v>
      </c>
      <c r="F9" s="14">
        <v>784</v>
      </c>
      <c r="G9" s="14">
        <v>597</v>
      </c>
      <c r="H9" s="14">
        <v>906</v>
      </c>
      <c r="I9" s="14">
        <v>457</v>
      </c>
      <c r="J9" s="14">
        <v>401</v>
      </c>
      <c r="K9" s="14">
        <v>981</v>
      </c>
      <c r="L9" s="14">
        <v>652</v>
      </c>
      <c r="M9" s="14">
        <v>862</v>
      </c>
      <c r="N9" s="14">
        <v>101</v>
      </c>
      <c r="O9" s="14">
        <v>949</v>
      </c>
      <c r="P9" s="14">
        <v>909</v>
      </c>
      <c r="Q9" s="14">
        <v>658</v>
      </c>
      <c r="R9" s="14">
        <v>915</v>
      </c>
      <c r="S9" s="14">
        <v>322</v>
      </c>
      <c r="T9" s="14">
        <v>366</v>
      </c>
      <c r="U9" s="14">
        <v>222</v>
      </c>
      <c r="V9" s="14">
        <v>111</v>
      </c>
      <c r="W9" s="14">
        <v>432</v>
      </c>
      <c r="X9" s="14">
        <v>569</v>
      </c>
      <c r="Y9" s="14">
        <v>634</v>
      </c>
      <c r="Z9" s="14">
        <v>600</v>
      </c>
      <c r="AA9" s="14">
        <v>379</v>
      </c>
      <c r="AB9" s="14">
        <v>956</v>
      </c>
      <c r="AC9" s="14">
        <v>792</v>
      </c>
      <c r="AD9" s="14">
        <v>441</v>
      </c>
      <c r="AR9">
        <f ca="1"/>
        <v>678</v>
      </c>
      <c r="AS9">
        <v>20</v>
      </c>
      <c r="AT9">
        <f ca="1"/>
        <v>33</v>
      </c>
    </row>
    <row r="10" spans="1:46" x14ac:dyDescent="0.25">
      <c r="B10">
        <v>367</v>
      </c>
      <c r="D10" s="19">
        <v>8</v>
      </c>
      <c r="E10" s="14">
        <v>508</v>
      </c>
      <c r="F10" s="14">
        <v>259</v>
      </c>
      <c r="G10" s="14">
        <v>680</v>
      </c>
      <c r="H10" s="14">
        <v>771</v>
      </c>
      <c r="I10" s="14">
        <v>362</v>
      </c>
      <c r="J10" s="14">
        <v>154</v>
      </c>
      <c r="K10" s="14">
        <v>376</v>
      </c>
      <c r="L10" s="14">
        <v>545</v>
      </c>
      <c r="M10" s="14">
        <v>265</v>
      </c>
      <c r="N10" s="14">
        <v>172</v>
      </c>
      <c r="O10" s="14">
        <v>895</v>
      </c>
      <c r="P10" s="14">
        <v>211</v>
      </c>
      <c r="Q10" s="14">
        <v>578</v>
      </c>
      <c r="R10" s="14">
        <v>107</v>
      </c>
      <c r="S10" s="14">
        <v>131</v>
      </c>
      <c r="T10" s="14">
        <v>500</v>
      </c>
      <c r="U10" s="14">
        <v>592</v>
      </c>
      <c r="V10" s="14">
        <v>914</v>
      </c>
      <c r="W10" s="14">
        <v>889</v>
      </c>
      <c r="X10" s="14">
        <v>242</v>
      </c>
      <c r="Y10" s="14">
        <v>954</v>
      </c>
      <c r="Z10" s="14">
        <v>150</v>
      </c>
      <c r="AA10" s="14">
        <v>225</v>
      </c>
      <c r="AB10" s="14">
        <v>675</v>
      </c>
      <c r="AC10" s="14">
        <v>426</v>
      </c>
      <c r="AD10" s="14">
        <v>810</v>
      </c>
      <c r="AR10">
        <f ca="1"/>
        <v>167</v>
      </c>
      <c r="AS10">
        <v>1</v>
      </c>
      <c r="AT10">
        <f ca="1"/>
        <v>18</v>
      </c>
    </row>
    <row r="11" spans="1:46" x14ac:dyDescent="0.25">
      <c r="B11">
        <v>234</v>
      </c>
      <c r="D11" s="19">
        <v>9</v>
      </c>
      <c r="E11" s="14">
        <v>206</v>
      </c>
      <c r="F11" s="14">
        <v>144</v>
      </c>
      <c r="G11" s="14">
        <v>231</v>
      </c>
      <c r="H11" s="14">
        <v>746</v>
      </c>
      <c r="I11" s="14">
        <v>577</v>
      </c>
      <c r="J11" s="14">
        <v>543</v>
      </c>
      <c r="K11" s="14">
        <v>780</v>
      </c>
      <c r="L11" s="14">
        <v>163</v>
      </c>
      <c r="M11" s="14">
        <v>338</v>
      </c>
      <c r="N11" s="14">
        <v>327</v>
      </c>
      <c r="O11" s="14">
        <v>284</v>
      </c>
      <c r="P11" s="14">
        <v>601</v>
      </c>
      <c r="Q11" s="14">
        <v>453</v>
      </c>
      <c r="R11" s="14">
        <v>699</v>
      </c>
      <c r="S11" s="14">
        <v>122</v>
      </c>
      <c r="T11" s="14">
        <v>626</v>
      </c>
      <c r="U11" s="14">
        <v>639</v>
      </c>
      <c r="V11" s="14">
        <v>328</v>
      </c>
      <c r="W11" s="14">
        <v>185</v>
      </c>
      <c r="X11" s="14">
        <v>350</v>
      </c>
      <c r="Y11" s="14">
        <v>351</v>
      </c>
      <c r="Z11" s="14">
        <v>755</v>
      </c>
      <c r="AA11" s="14">
        <v>721</v>
      </c>
      <c r="AB11" s="14">
        <v>342</v>
      </c>
      <c r="AC11" s="14">
        <v>905</v>
      </c>
      <c r="AD11" s="14">
        <v>153</v>
      </c>
      <c r="AR11">
        <f ca="1"/>
        <v>478</v>
      </c>
      <c r="AS11">
        <v>3</v>
      </c>
      <c r="AT11">
        <f ca="1"/>
        <v>21</v>
      </c>
    </row>
    <row r="12" spans="1:46" x14ac:dyDescent="0.25">
      <c r="B12">
        <v>368</v>
      </c>
      <c r="D12" s="19">
        <v>10</v>
      </c>
      <c r="E12" s="14">
        <v>176</v>
      </c>
      <c r="F12" s="14">
        <v>326</v>
      </c>
      <c r="G12" s="14">
        <v>310</v>
      </c>
      <c r="H12" s="14">
        <v>103</v>
      </c>
      <c r="I12" s="14">
        <v>373</v>
      </c>
      <c r="J12" s="14">
        <v>743</v>
      </c>
      <c r="K12" s="14">
        <v>666</v>
      </c>
      <c r="L12" s="14">
        <v>589</v>
      </c>
      <c r="M12" s="14">
        <v>754</v>
      </c>
      <c r="N12" s="14">
        <v>420</v>
      </c>
      <c r="O12" s="14">
        <v>299</v>
      </c>
      <c r="P12" s="14">
        <v>848</v>
      </c>
      <c r="Q12" s="14">
        <v>207</v>
      </c>
      <c r="R12" s="14">
        <v>232</v>
      </c>
      <c r="S12" s="14">
        <v>867</v>
      </c>
      <c r="T12" s="14">
        <v>458</v>
      </c>
      <c r="U12" s="14">
        <v>587</v>
      </c>
      <c r="V12" s="14">
        <v>313</v>
      </c>
      <c r="W12" s="14">
        <v>387</v>
      </c>
      <c r="X12" s="14">
        <v>781</v>
      </c>
      <c r="Y12" s="14">
        <v>640</v>
      </c>
      <c r="Z12" s="14">
        <v>674</v>
      </c>
      <c r="AA12" s="14">
        <v>660</v>
      </c>
      <c r="AB12" s="14">
        <v>530</v>
      </c>
      <c r="AC12" s="14">
        <v>258</v>
      </c>
      <c r="AD12" s="14">
        <v>363</v>
      </c>
      <c r="AR12">
        <f ca="1"/>
        <v>904</v>
      </c>
      <c r="AS12">
        <v>11</v>
      </c>
      <c r="AT12">
        <f ca="1"/>
        <v>12</v>
      </c>
    </row>
    <row r="13" spans="1:46" x14ac:dyDescent="0.25">
      <c r="B13">
        <v>929</v>
      </c>
      <c r="D13" s="19">
        <v>11</v>
      </c>
      <c r="E13" s="14">
        <v>953</v>
      </c>
      <c r="F13" s="14">
        <v>214</v>
      </c>
      <c r="G13" s="14">
        <v>608</v>
      </c>
      <c r="H13" s="14">
        <v>760</v>
      </c>
      <c r="I13" s="14">
        <v>991</v>
      </c>
      <c r="J13" s="14">
        <v>171</v>
      </c>
      <c r="K13" s="14">
        <v>972</v>
      </c>
      <c r="L13" s="14">
        <v>311</v>
      </c>
      <c r="M13" s="14">
        <v>776</v>
      </c>
      <c r="N13" s="14">
        <v>312</v>
      </c>
      <c r="O13" s="14">
        <v>151</v>
      </c>
      <c r="P13" s="14">
        <v>213</v>
      </c>
      <c r="Q13" s="14">
        <v>424</v>
      </c>
      <c r="R13" s="14">
        <v>704</v>
      </c>
      <c r="S13" s="14">
        <v>593</v>
      </c>
      <c r="T13" s="14">
        <v>100</v>
      </c>
      <c r="U13" s="14">
        <v>470</v>
      </c>
      <c r="V13" s="14">
        <v>720</v>
      </c>
      <c r="W13" s="14">
        <v>455</v>
      </c>
      <c r="X13" s="14">
        <v>300</v>
      </c>
      <c r="Y13" s="14">
        <v>670</v>
      </c>
      <c r="Z13" s="14">
        <v>532</v>
      </c>
      <c r="AA13" s="14">
        <v>878</v>
      </c>
      <c r="AB13" s="14">
        <v>319</v>
      </c>
      <c r="AC13" s="14">
        <v>215</v>
      </c>
      <c r="AD13" s="14">
        <v>827</v>
      </c>
      <c r="AR13">
        <f ca="1"/>
        <v>928</v>
      </c>
      <c r="AS13">
        <v>1</v>
      </c>
      <c r="AT13">
        <f ca="1"/>
        <v>3</v>
      </c>
    </row>
    <row r="14" spans="1:46" x14ac:dyDescent="0.25">
      <c r="B14">
        <v>352</v>
      </c>
      <c r="D14" s="19">
        <v>12</v>
      </c>
      <c r="E14" s="14">
        <v>863</v>
      </c>
      <c r="F14" s="14">
        <v>405</v>
      </c>
      <c r="G14" s="14">
        <v>105</v>
      </c>
      <c r="H14" s="14">
        <v>708</v>
      </c>
      <c r="I14" s="14">
        <v>247</v>
      </c>
      <c r="J14" s="14">
        <v>559</v>
      </c>
      <c r="K14" s="14">
        <v>200</v>
      </c>
      <c r="L14" s="14">
        <v>722</v>
      </c>
      <c r="M14" s="14">
        <v>977</v>
      </c>
      <c r="N14" s="14">
        <v>208</v>
      </c>
      <c r="O14" s="14">
        <v>118</v>
      </c>
      <c r="P14" s="14">
        <v>535</v>
      </c>
      <c r="Q14" s="14">
        <v>667</v>
      </c>
      <c r="R14" s="14">
        <v>876</v>
      </c>
      <c r="S14" s="14">
        <v>157</v>
      </c>
      <c r="T14" s="14">
        <v>568</v>
      </c>
      <c r="U14" s="14">
        <v>948</v>
      </c>
      <c r="V14" s="14">
        <v>251</v>
      </c>
      <c r="W14" s="14">
        <v>169</v>
      </c>
      <c r="X14" s="14">
        <v>272</v>
      </c>
      <c r="Y14" s="14">
        <v>918</v>
      </c>
      <c r="Z14" s="14">
        <v>553</v>
      </c>
      <c r="AA14" s="14">
        <v>881</v>
      </c>
      <c r="AB14" s="14">
        <v>982</v>
      </c>
      <c r="AC14" s="14">
        <v>718</v>
      </c>
      <c r="AD14" s="14">
        <v>468</v>
      </c>
      <c r="AR14">
        <f ca="1"/>
        <v>242</v>
      </c>
      <c r="AS14">
        <v>20</v>
      </c>
      <c r="AT14">
        <f ca="1"/>
        <v>29</v>
      </c>
    </row>
    <row r="15" spans="1:46" x14ac:dyDescent="0.25">
      <c r="B15">
        <v>506</v>
      </c>
      <c r="D15" s="19">
        <v>13</v>
      </c>
      <c r="E15" s="14">
        <v>885</v>
      </c>
      <c r="F15" s="14">
        <v>341</v>
      </c>
      <c r="G15" s="14">
        <v>478</v>
      </c>
      <c r="H15" s="14">
        <v>745</v>
      </c>
      <c r="I15" s="14">
        <v>340</v>
      </c>
      <c r="J15" s="14">
        <v>469</v>
      </c>
      <c r="K15" s="14">
        <v>900</v>
      </c>
      <c r="L15" s="14">
        <v>888</v>
      </c>
      <c r="M15" s="14">
        <v>845</v>
      </c>
      <c r="N15" s="14">
        <v>346</v>
      </c>
      <c r="O15" s="14">
        <v>995</v>
      </c>
      <c r="P15" s="14">
        <v>791</v>
      </c>
      <c r="Q15" s="14">
        <v>917</v>
      </c>
      <c r="R15" s="14">
        <v>599</v>
      </c>
      <c r="S15" s="14">
        <v>385</v>
      </c>
      <c r="T15" s="14">
        <v>894</v>
      </c>
      <c r="U15" s="14">
        <v>700</v>
      </c>
      <c r="V15" s="14">
        <v>546</v>
      </c>
      <c r="W15" s="14">
        <v>209</v>
      </c>
      <c r="X15" s="14">
        <v>853</v>
      </c>
      <c r="Y15" s="14">
        <v>741</v>
      </c>
      <c r="Z15" s="14">
        <v>139</v>
      </c>
      <c r="AA15" s="14">
        <v>609</v>
      </c>
      <c r="AB15" s="14">
        <v>221</v>
      </c>
      <c r="AC15" s="14">
        <v>267</v>
      </c>
      <c r="AD15" s="14">
        <v>283</v>
      </c>
      <c r="AR15">
        <f ca="1"/>
        <v>872</v>
      </c>
      <c r="AS15">
        <v>4</v>
      </c>
      <c r="AT15">
        <f ca="1"/>
        <v>3</v>
      </c>
    </row>
    <row r="16" spans="1:46" x14ac:dyDescent="0.25">
      <c r="B16">
        <v>762</v>
      </c>
      <c r="D16" s="19">
        <v>14</v>
      </c>
      <c r="E16" s="14">
        <v>942</v>
      </c>
      <c r="F16" s="14">
        <v>484</v>
      </c>
      <c r="G16" s="14">
        <v>282</v>
      </c>
      <c r="H16" s="14">
        <v>413</v>
      </c>
      <c r="I16" s="14">
        <v>526</v>
      </c>
      <c r="J16" s="14">
        <v>821</v>
      </c>
      <c r="K16" s="14">
        <v>375</v>
      </c>
      <c r="L16" s="14">
        <v>446</v>
      </c>
      <c r="M16" s="14">
        <v>518</v>
      </c>
      <c r="N16" s="14">
        <v>825</v>
      </c>
      <c r="O16" s="14">
        <v>238</v>
      </c>
      <c r="P16" s="14">
        <v>604</v>
      </c>
      <c r="Q16" s="14">
        <v>156</v>
      </c>
      <c r="R16" s="14">
        <v>561</v>
      </c>
      <c r="S16" s="14">
        <v>140</v>
      </c>
      <c r="T16" s="14">
        <v>159</v>
      </c>
      <c r="U16" s="14">
        <v>923</v>
      </c>
      <c r="V16" s="14">
        <v>451</v>
      </c>
      <c r="W16" s="14">
        <v>924</v>
      </c>
      <c r="X16" s="14">
        <v>483</v>
      </c>
      <c r="Y16" s="14">
        <v>190</v>
      </c>
      <c r="Z16" s="14">
        <v>442</v>
      </c>
      <c r="AA16" s="14">
        <v>778</v>
      </c>
      <c r="AB16" s="14">
        <v>184</v>
      </c>
      <c r="AC16" s="14">
        <v>620</v>
      </c>
      <c r="AD16" s="14">
        <v>255</v>
      </c>
      <c r="AR16">
        <f ca="1"/>
        <v>206</v>
      </c>
      <c r="AS16">
        <v>1</v>
      </c>
      <c r="AT16">
        <f ca="1"/>
        <v>10</v>
      </c>
    </row>
    <row r="17" spans="2:46" x14ac:dyDescent="0.25">
      <c r="B17">
        <v>383</v>
      </c>
      <c r="D17" s="19">
        <v>15</v>
      </c>
      <c r="E17" s="14">
        <v>181</v>
      </c>
      <c r="F17" s="14">
        <v>523</v>
      </c>
      <c r="G17" s="14">
        <v>785</v>
      </c>
      <c r="H17" s="14">
        <v>753</v>
      </c>
      <c r="I17" s="14">
        <v>959</v>
      </c>
      <c r="J17" s="14">
        <v>768</v>
      </c>
      <c r="K17" s="14">
        <v>279</v>
      </c>
      <c r="L17" s="14">
        <v>986</v>
      </c>
      <c r="M17" s="14">
        <v>348</v>
      </c>
      <c r="N17" s="14">
        <v>504</v>
      </c>
      <c r="O17" s="14">
        <v>663</v>
      </c>
      <c r="P17" s="14">
        <v>227</v>
      </c>
      <c r="Q17" s="14">
        <v>644</v>
      </c>
      <c r="R17" s="14">
        <v>711</v>
      </c>
      <c r="S17" s="14">
        <v>394</v>
      </c>
      <c r="T17" s="14">
        <v>547</v>
      </c>
      <c r="U17" s="14">
        <v>679</v>
      </c>
      <c r="V17" s="14">
        <v>106</v>
      </c>
      <c r="W17" s="14">
        <v>907</v>
      </c>
      <c r="X17" s="14">
        <v>868</v>
      </c>
      <c r="Y17" s="14">
        <v>137</v>
      </c>
      <c r="Z17" s="14">
        <v>645</v>
      </c>
      <c r="AA17" s="14">
        <v>786</v>
      </c>
      <c r="AB17" s="14">
        <v>974</v>
      </c>
      <c r="AC17" s="14">
        <v>429</v>
      </c>
      <c r="AD17" s="14">
        <v>277</v>
      </c>
      <c r="AR17">
        <f ca="1"/>
        <v>878</v>
      </c>
      <c r="AS17">
        <v>23</v>
      </c>
      <c r="AT17">
        <f ca="1"/>
        <v>30</v>
      </c>
    </row>
    <row r="18" spans="2:46" x14ac:dyDescent="0.25">
      <c r="B18">
        <v>266</v>
      </c>
      <c r="D18" s="19">
        <v>16</v>
      </c>
      <c r="E18" s="14">
        <v>925</v>
      </c>
      <c r="F18" s="14">
        <v>203</v>
      </c>
      <c r="G18" s="14">
        <v>349</v>
      </c>
      <c r="H18" s="14">
        <v>425</v>
      </c>
      <c r="I18" s="14">
        <v>320</v>
      </c>
      <c r="J18" s="14">
        <v>732</v>
      </c>
      <c r="K18" s="14">
        <v>514</v>
      </c>
      <c r="L18" s="14">
        <v>672</v>
      </c>
      <c r="M18" s="14">
        <v>883</v>
      </c>
      <c r="N18" s="14">
        <v>980</v>
      </c>
      <c r="O18" s="14">
        <v>161</v>
      </c>
      <c r="P18" s="14">
        <v>275</v>
      </c>
      <c r="Q18" s="14">
        <v>474</v>
      </c>
      <c r="R18" s="14">
        <v>170</v>
      </c>
      <c r="S18" s="14">
        <v>976</v>
      </c>
      <c r="T18" s="14">
        <v>710</v>
      </c>
      <c r="U18" s="14">
        <v>138</v>
      </c>
      <c r="V18" s="14">
        <v>605</v>
      </c>
      <c r="W18" s="14">
        <v>703</v>
      </c>
      <c r="X18" s="14">
        <v>676</v>
      </c>
      <c r="Y18" s="14">
        <v>937</v>
      </c>
      <c r="Z18" s="14">
        <v>477</v>
      </c>
      <c r="AA18" s="14">
        <v>916</v>
      </c>
      <c r="AB18" s="14">
        <v>614</v>
      </c>
      <c r="AC18" s="14">
        <v>550</v>
      </c>
      <c r="AD18" s="14">
        <v>758</v>
      </c>
      <c r="AR18">
        <f ca="1"/>
        <v>870</v>
      </c>
      <c r="AS18">
        <v>14</v>
      </c>
      <c r="AT18">
        <f ca="1"/>
        <v>31</v>
      </c>
    </row>
    <row r="19" spans="2:46" x14ac:dyDescent="0.25">
      <c r="B19">
        <v>158</v>
      </c>
      <c r="D19" s="19">
        <v>17</v>
      </c>
      <c r="E19" s="14">
        <v>817</v>
      </c>
      <c r="F19" s="14">
        <v>908</v>
      </c>
      <c r="G19" s="14">
        <v>253</v>
      </c>
      <c r="H19" s="14">
        <v>823</v>
      </c>
      <c r="I19" s="14">
        <v>409</v>
      </c>
      <c r="J19" s="14">
        <v>268</v>
      </c>
      <c r="K19" s="14">
        <v>683</v>
      </c>
      <c r="L19" s="14">
        <v>407</v>
      </c>
      <c r="M19" s="14">
        <v>653</v>
      </c>
      <c r="N19" s="14">
        <v>871</v>
      </c>
      <c r="O19" s="14">
        <v>852</v>
      </c>
      <c r="P19" s="14">
        <v>779</v>
      </c>
      <c r="Q19" s="14">
        <v>705</v>
      </c>
      <c r="R19" s="14">
        <v>815</v>
      </c>
      <c r="S19" s="14">
        <v>485</v>
      </c>
      <c r="T19" s="14">
        <v>859</v>
      </c>
      <c r="U19" s="14">
        <v>809</v>
      </c>
      <c r="V19" s="14">
        <v>278</v>
      </c>
      <c r="W19" s="14">
        <v>439</v>
      </c>
      <c r="X19" s="14">
        <v>648</v>
      </c>
      <c r="Y19" s="14">
        <v>793</v>
      </c>
      <c r="Z19" s="14">
        <v>591</v>
      </c>
      <c r="AA19" s="14">
        <v>315</v>
      </c>
      <c r="AB19" s="14">
        <v>650</v>
      </c>
      <c r="AC19" s="14">
        <v>493</v>
      </c>
      <c r="AD19" s="14">
        <v>716</v>
      </c>
    </row>
    <row r="20" spans="2:46" x14ac:dyDescent="0.25">
      <c r="B20">
        <v>298</v>
      </c>
      <c r="D20" s="19">
        <v>18</v>
      </c>
      <c r="E20" s="14">
        <v>167</v>
      </c>
      <c r="F20" s="14">
        <v>701</v>
      </c>
      <c r="G20" s="14">
        <v>671</v>
      </c>
      <c r="H20" s="14">
        <v>872</v>
      </c>
      <c r="I20" s="14">
        <v>730</v>
      </c>
      <c r="J20" s="14">
        <v>406</v>
      </c>
      <c r="K20" s="14">
        <v>492</v>
      </c>
      <c r="L20" s="14">
        <v>531</v>
      </c>
      <c r="M20" s="14">
        <v>795</v>
      </c>
      <c r="N20" s="14">
        <v>445</v>
      </c>
      <c r="O20" s="14">
        <v>433</v>
      </c>
      <c r="P20" s="14">
        <v>116</v>
      </c>
      <c r="Q20" s="14">
        <v>449</v>
      </c>
      <c r="R20" s="14">
        <v>624</v>
      </c>
      <c r="S20" s="14">
        <v>460</v>
      </c>
      <c r="T20" s="14">
        <v>505</v>
      </c>
      <c r="U20" s="14">
        <v>858</v>
      </c>
      <c r="V20" s="14">
        <v>467</v>
      </c>
      <c r="W20" s="14">
        <v>613</v>
      </c>
      <c r="X20" s="14">
        <v>866</v>
      </c>
      <c r="Y20" s="14">
        <v>921</v>
      </c>
      <c r="Z20" s="14">
        <v>244</v>
      </c>
      <c r="AA20" s="14">
        <v>356</v>
      </c>
      <c r="AB20" s="14">
        <v>724</v>
      </c>
      <c r="AC20" s="14">
        <v>920</v>
      </c>
      <c r="AD20" s="14">
        <v>435</v>
      </c>
      <c r="AF20" t="s">
        <v>25</v>
      </c>
      <c r="AG20" t="str">
        <f ca="1">AG4</f>
        <v>321 236 272 738 478 430 734 300 276 508 315 834</v>
      </c>
      <c r="AL20" t="str">
        <f>_xlfn.TEXTJOIN(" ",TRUE,_xlfn.ANCHORARRAY(E3))</f>
        <v>654 657 839 289 418 336 788 367 234 368 929 352 506 762 383 266 158 298 507 932 192 662 633 391 295 901 321 396 691 204 521 292 698 544 668 371 619 835 715 611 538 178 378 168 132 392 790 427 390 324 643 133 697 540 102 475 302 860 125 202 210 448 369 603 377 223 281 802 524 403 687 148 353 357 513 440 316 285 656 434 397 998 629 520 850 789 515 290 803 304 398 575 355 182 412 773 973 498 892 752 264 659 595 552 965 598 393 689 968 241 381 983 831 239 934 337 677 436 372 590 291 229 114 833 121 539 798 877 450 978 738 119 269 473 646 212 855 759 286 804 430 576 748 494 216 499 946 731 750 957 411 452 814 260 343 910 112 784 597 906 457 401 981 652 862 101 949 909 658 915 322 366 222 111 432 569 634 600 379 956 792 441 508 259 680 771 362 154 376 545 265 172 895 211 578 107 131 500 592 914 889 242 954 150 225 675 426 810 206 144 231 746 577 543 780 163 338 327 284 601 453 699 122 626 639 328 185 350 351 755 721 342 905 153 176 326 310 103 373 743 666 589 754 420 299 848 207 232 867 458 587 313 387 781 640 674 660 530 258 363 953 214 608 760 991 171 972 311 776 312 151 213 424 704 593 100 470 720 455 300 670 532 878 319 215 827 863 405 105 708 247 559 200 722 977 208 118 535 667 876 157 568 948 251 169 272 918 553 881 982 718 468 885 341 478 745 340 469 900 888 845 346 995 791 917 599 385 894 700 546 209 853 741 139 609 221 267 283 942 484 282 413 526 821 375 446 518 825 238 604 156 561 140 159 923 451 924 483 190 442 778 184 620 255 181 523 785 753 959 768 279 986 348 504 663 227 644 711 394 547 679 106 907 868 137 645 786 974 429 277 925 203 349 425 320 732 514 672 883 980 161 275 474 170 976 710 138 605 703 676 937 477 916 614 550 758 817 908 253 823 409 268 683 407 653 871 852 779 705 815 485 859 809 278 439 648 793 591 315 650 493 716 167 701 671 872 730 406 492 531 795 445 433 116 449 624 460 505 858 467 613 866 921 244 356 724 920 435 941 806 287 879 890 160 642 230 816 354 751 487 329 104 993 664 572 828 695 113 536 623 585 195 899 297 374 630 571 240 838 179 887 818 631 574 651 364 476 254 224 970 744 512 940 516 252 740 235 226 922 782 734 563 248 423 419 964 529 688 584 461 800 250 201 361 586 293 358 191 735 939 205 797 130 673 444 847 787 447 566 276 333 865 984 902 481 807 456 580 712 296 317 805 404 437 522 573 665 606 856 682 155 988 975 134 829 952 417 142 727 127 491 944 840 769 464 562 273 935 733 443 164 726 989 323 896 219 641 218 110 488 147 882 334 763 588 197 627 594 509 794 927 997 602 305 632 616 271 236 843 129 714 415 857 655 938 607 431 985 408 897 438 136 686 542 465 314 117 330 979 971 360 767 919 678 345 869 649 135 534 166 490 873 421 384 775 123 186 846 625 582 502 774 233 270 963 262 541 187 339 884 480 777 647 146 757 256 928 503 198 990 228 365 463 217 400 690 183 399 389 999 764 947 886 280 579 495 958 303 414 325 141 992 772 911 933 841 565 903 567 331 527 962 274 422 482 332 380 770 126 912 837 880 519 799 706 713 537 288 709 610 416 637 428 736 820 466 702 410 189 510 196 684 661 525 812 717 943 108 263 309 109 501 471 961 370 188 930 728 556 849 836 842 479 692 388 570 596 834 832 967 996 819 801 517 128 617 454 175 824 707 560 386 628 395 548 725 955 822 851 193 904 761 693 826 344 830 347 987 945 246 783 555 497 749 635 533 742 622 459 891 796 261 669 306 382 220 558 149 237 870 913 165 335 766 143 898 969 811 739 308 462 994 696 966 245 528 564 864 950 152 854 318 301 359 257 162 893 489 124 173 551 951 496 615 756 249 737 145 243 115 120 723 549 612 926 813 583 681 931 875 685 294 199 486 636 694 180 194 936 511 729 174 844 557</v>
      </c>
    </row>
    <row r="21" spans="2:46" x14ac:dyDescent="0.25">
      <c r="B21">
        <v>507</v>
      </c>
      <c r="D21" s="19">
        <v>19</v>
      </c>
      <c r="E21" s="14">
        <v>941</v>
      </c>
      <c r="F21" s="14">
        <v>806</v>
      </c>
      <c r="G21" s="14">
        <v>287</v>
      </c>
      <c r="H21" s="14">
        <v>879</v>
      </c>
      <c r="I21" s="14">
        <v>890</v>
      </c>
      <c r="J21" s="14">
        <v>160</v>
      </c>
      <c r="K21" s="14">
        <v>642</v>
      </c>
      <c r="L21" s="14">
        <v>230</v>
      </c>
      <c r="M21" s="14">
        <v>816</v>
      </c>
      <c r="N21" s="14">
        <v>354</v>
      </c>
      <c r="O21" s="14">
        <v>751</v>
      </c>
      <c r="P21" s="14">
        <v>487</v>
      </c>
      <c r="Q21" s="14">
        <v>329</v>
      </c>
      <c r="R21" s="14">
        <v>104</v>
      </c>
      <c r="S21" s="14">
        <v>993</v>
      </c>
      <c r="T21" s="14">
        <v>664</v>
      </c>
      <c r="U21" s="14">
        <v>572</v>
      </c>
      <c r="V21" s="14">
        <v>828</v>
      </c>
      <c r="W21" s="14">
        <v>695</v>
      </c>
      <c r="X21" s="14">
        <v>113</v>
      </c>
      <c r="Y21" s="14">
        <v>536</v>
      </c>
      <c r="Z21" s="14">
        <v>623</v>
      </c>
      <c r="AA21" s="14">
        <v>585</v>
      </c>
      <c r="AB21" s="14">
        <v>195</v>
      </c>
      <c r="AC21" s="14">
        <v>899</v>
      </c>
      <c r="AD21" s="14">
        <v>297</v>
      </c>
    </row>
    <row r="22" spans="2:46" x14ac:dyDescent="0.25">
      <c r="B22">
        <v>932</v>
      </c>
      <c r="D22" s="19">
        <v>20</v>
      </c>
      <c r="E22" s="14">
        <v>374</v>
      </c>
      <c r="F22" s="14">
        <v>630</v>
      </c>
      <c r="G22" s="14">
        <v>571</v>
      </c>
      <c r="H22" s="14">
        <v>240</v>
      </c>
      <c r="I22" s="14">
        <v>838</v>
      </c>
      <c r="J22" s="14">
        <v>179</v>
      </c>
      <c r="K22" s="14">
        <v>887</v>
      </c>
      <c r="L22" s="14">
        <v>818</v>
      </c>
      <c r="M22" s="14">
        <v>631</v>
      </c>
      <c r="N22" s="14">
        <v>574</v>
      </c>
      <c r="O22" s="14">
        <v>651</v>
      </c>
      <c r="P22" s="14">
        <v>364</v>
      </c>
      <c r="Q22" s="14">
        <v>476</v>
      </c>
      <c r="R22" s="14">
        <v>254</v>
      </c>
      <c r="S22" s="14">
        <v>224</v>
      </c>
      <c r="T22" s="14">
        <v>970</v>
      </c>
      <c r="U22" s="14">
        <v>744</v>
      </c>
      <c r="V22" s="14">
        <v>512</v>
      </c>
      <c r="W22" s="14">
        <v>940</v>
      </c>
      <c r="X22" s="14">
        <v>516</v>
      </c>
      <c r="Y22" s="14">
        <v>252</v>
      </c>
      <c r="Z22" s="14">
        <v>740</v>
      </c>
      <c r="AA22" s="14">
        <v>235</v>
      </c>
      <c r="AB22" s="14">
        <v>226</v>
      </c>
      <c r="AC22" s="14">
        <v>922</v>
      </c>
      <c r="AD22" s="14">
        <v>782</v>
      </c>
      <c r="AF22" t="s">
        <v>32</v>
      </c>
      <c r="AG22" s="3" t="str" cm="1">
        <f t="array" aca="1" ref="AG22" ca="1">_xlfn.TEXTJOIN(,TRUE,MID(C1,MOD(SEARCH(MID(AG20,_xlfn.SEQUENCE(LEN(SUBSTITUTE(AG20," ",""))/3,,,4),3)*1,_xlfn.TEXTJOIN(" ",TRUE,_xlfn.ANCHORARRAY(E3)))-1,26*4)/4+1,1))</f>
        <v>ATTACKATDAWN</v>
      </c>
    </row>
    <row r="23" spans="2:46" x14ac:dyDescent="0.25">
      <c r="B23">
        <v>192</v>
      </c>
      <c r="D23" s="19">
        <v>21</v>
      </c>
      <c r="E23" s="14">
        <v>734</v>
      </c>
      <c r="F23" s="14">
        <v>563</v>
      </c>
      <c r="G23" s="14">
        <v>248</v>
      </c>
      <c r="H23" s="14">
        <v>423</v>
      </c>
      <c r="I23" s="14">
        <v>419</v>
      </c>
      <c r="J23" s="14">
        <v>964</v>
      </c>
      <c r="K23" s="14">
        <v>529</v>
      </c>
      <c r="L23" s="14">
        <v>688</v>
      </c>
      <c r="M23" s="14">
        <v>584</v>
      </c>
      <c r="N23" s="14">
        <v>461</v>
      </c>
      <c r="O23" s="14">
        <v>800</v>
      </c>
      <c r="P23" s="14">
        <v>250</v>
      </c>
      <c r="Q23" s="14">
        <v>201</v>
      </c>
      <c r="R23" s="14">
        <v>361</v>
      </c>
      <c r="S23" s="14">
        <v>586</v>
      </c>
      <c r="T23" s="14">
        <v>293</v>
      </c>
      <c r="U23" s="14">
        <v>358</v>
      </c>
      <c r="V23" s="14">
        <v>191</v>
      </c>
      <c r="W23" s="14">
        <v>735</v>
      </c>
      <c r="X23" s="14">
        <v>939</v>
      </c>
      <c r="Y23" s="14">
        <v>205</v>
      </c>
      <c r="Z23" s="14">
        <v>797</v>
      </c>
      <c r="AA23" s="14">
        <v>130</v>
      </c>
      <c r="AB23" s="14">
        <v>673</v>
      </c>
      <c r="AC23" s="14">
        <v>444</v>
      </c>
      <c r="AD23" s="14">
        <v>847</v>
      </c>
    </row>
    <row r="24" spans="2:46" x14ac:dyDescent="0.25">
      <c r="B24">
        <v>662</v>
      </c>
      <c r="D24" s="19">
        <v>22</v>
      </c>
      <c r="E24" s="14">
        <v>787</v>
      </c>
      <c r="F24" s="14">
        <v>447</v>
      </c>
      <c r="G24" s="14">
        <v>566</v>
      </c>
      <c r="H24" s="14">
        <v>276</v>
      </c>
      <c r="I24" s="14">
        <v>333</v>
      </c>
      <c r="J24" s="14">
        <v>865</v>
      </c>
      <c r="K24" s="14">
        <v>984</v>
      </c>
      <c r="L24" s="14">
        <v>902</v>
      </c>
      <c r="M24" s="14">
        <v>481</v>
      </c>
      <c r="N24" s="14">
        <v>807</v>
      </c>
      <c r="O24" s="14">
        <v>456</v>
      </c>
      <c r="P24" s="14">
        <v>580</v>
      </c>
      <c r="Q24" s="14">
        <v>712</v>
      </c>
      <c r="R24" s="14">
        <v>296</v>
      </c>
      <c r="S24" s="14">
        <v>317</v>
      </c>
      <c r="T24" s="14">
        <v>805</v>
      </c>
      <c r="U24" s="14">
        <v>404</v>
      </c>
      <c r="V24" s="14">
        <v>437</v>
      </c>
      <c r="W24" s="14">
        <v>522</v>
      </c>
      <c r="X24" s="14">
        <v>573</v>
      </c>
      <c r="Y24" s="14">
        <v>665</v>
      </c>
      <c r="Z24" s="14">
        <v>606</v>
      </c>
      <c r="AA24" s="14">
        <v>856</v>
      </c>
      <c r="AB24" s="14">
        <v>682</v>
      </c>
      <c r="AC24" s="14">
        <v>155</v>
      </c>
      <c r="AD24" s="14">
        <v>988</v>
      </c>
      <c r="AO24" s="8" t="s">
        <v>34</v>
      </c>
    </row>
    <row r="25" spans="2:46" x14ac:dyDescent="0.25">
      <c r="B25">
        <v>633</v>
      </c>
      <c r="D25" s="19">
        <v>23</v>
      </c>
      <c r="E25" s="14">
        <v>975</v>
      </c>
      <c r="F25" s="14">
        <v>134</v>
      </c>
      <c r="G25" s="14">
        <v>829</v>
      </c>
      <c r="H25" s="14">
        <v>952</v>
      </c>
      <c r="I25" s="14">
        <v>417</v>
      </c>
      <c r="J25" s="14">
        <v>142</v>
      </c>
      <c r="K25" s="14">
        <v>727</v>
      </c>
      <c r="L25" s="14">
        <v>127</v>
      </c>
      <c r="M25" s="14">
        <v>491</v>
      </c>
      <c r="N25" s="14">
        <v>944</v>
      </c>
      <c r="O25" s="14">
        <v>840</v>
      </c>
      <c r="P25" s="14">
        <v>769</v>
      </c>
      <c r="Q25" s="14">
        <v>464</v>
      </c>
      <c r="R25" s="14">
        <v>562</v>
      </c>
      <c r="S25" s="14">
        <v>273</v>
      </c>
      <c r="T25" s="14">
        <v>935</v>
      </c>
      <c r="U25" s="14">
        <v>733</v>
      </c>
      <c r="V25" s="14">
        <v>443</v>
      </c>
      <c r="W25" s="14">
        <v>164</v>
      </c>
      <c r="X25" s="14">
        <v>726</v>
      </c>
      <c r="Y25" s="14">
        <v>989</v>
      </c>
      <c r="Z25" s="14">
        <v>323</v>
      </c>
      <c r="AA25" s="14">
        <v>896</v>
      </c>
      <c r="AB25" s="14">
        <v>219</v>
      </c>
      <c r="AC25" s="14">
        <v>641</v>
      </c>
      <c r="AD25" s="14">
        <v>218</v>
      </c>
    </row>
    <row r="26" spans="2:46" x14ac:dyDescent="0.25">
      <c r="B26">
        <v>391</v>
      </c>
      <c r="D26" s="19">
        <v>24</v>
      </c>
      <c r="E26" s="14">
        <v>110</v>
      </c>
      <c r="F26" s="14">
        <v>488</v>
      </c>
      <c r="G26" s="14">
        <v>147</v>
      </c>
      <c r="H26" s="14">
        <v>882</v>
      </c>
      <c r="I26" s="14">
        <v>334</v>
      </c>
      <c r="J26" s="14">
        <v>763</v>
      </c>
      <c r="K26" s="14">
        <v>588</v>
      </c>
      <c r="L26" s="14">
        <v>197</v>
      </c>
      <c r="M26" s="14">
        <v>627</v>
      </c>
      <c r="N26" s="14">
        <v>594</v>
      </c>
      <c r="O26" s="14">
        <v>509</v>
      </c>
      <c r="P26" s="14">
        <v>794</v>
      </c>
      <c r="Q26" s="14">
        <v>927</v>
      </c>
      <c r="R26" s="14">
        <v>997</v>
      </c>
      <c r="S26" s="14">
        <v>602</v>
      </c>
      <c r="T26" s="14">
        <v>305</v>
      </c>
      <c r="U26" s="14">
        <v>632</v>
      </c>
      <c r="V26" s="14">
        <v>616</v>
      </c>
      <c r="W26" s="14">
        <v>271</v>
      </c>
      <c r="X26" s="14">
        <v>236</v>
      </c>
      <c r="Y26" s="14">
        <v>843</v>
      </c>
      <c r="Z26" s="14">
        <v>129</v>
      </c>
      <c r="AA26" s="14">
        <v>714</v>
      </c>
      <c r="AB26" s="14">
        <v>415</v>
      </c>
      <c r="AC26" s="14">
        <v>857</v>
      </c>
      <c r="AD26" s="14">
        <v>655</v>
      </c>
    </row>
    <row r="27" spans="2:46" x14ac:dyDescent="0.25">
      <c r="B27">
        <v>295</v>
      </c>
      <c r="D27" s="19">
        <v>25</v>
      </c>
      <c r="E27" s="14">
        <v>938</v>
      </c>
      <c r="F27" s="14">
        <v>607</v>
      </c>
      <c r="G27" s="14">
        <v>431</v>
      </c>
      <c r="H27" s="14">
        <v>985</v>
      </c>
      <c r="I27" s="14">
        <v>408</v>
      </c>
      <c r="J27" s="14">
        <v>897</v>
      </c>
      <c r="K27" s="14">
        <v>438</v>
      </c>
      <c r="L27" s="14">
        <v>136</v>
      </c>
      <c r="M27" s="14">
        <v>686</v>
      </c>
      <c r="N27" s="14">
        <v>542</v>
      </c>
      <c r="O27" s="14">
        <v>465</v>
      </c>
      <c r="P27" s="14">
        <v>314</v>
      </c>
      <c r="Q27" s="14">
        <v>117</v>
      </c>
      <c r="R27" s="14">
        <v>330</v>
      </c>
      <c r="S27" s="14">
        <v>979</v>
      </c>
      <c r="T27" s="14">
        <v>971</v>
      </c>
      <c r="U27" s="14">
        <v>360</v>
      </c>
      <c r="V27" s="14">
        <v>767</v>
      </c>
      <c r="W27" s="14">
        <v>919</v>
      </c>
      <c r="X27" s="14">
        <v>678</v>
      </c>
      <c r="Y27" s="14">
        <v>345</v>
      </c>
      <c r="Z27" s="14">
        <v>869</v>
      </c>
      <c r="AA27" s="14">
        <v>649</v>
      </c>
      <c r="AB27" s="14">
        <v>135</v>
      </c>
      <c r="AC27" s="14">
        <v>534</v>
      </c>
      <c r="AD27" s="14">
        <v>166</v>
      </c>
      <c r="AR27" s="8" cm="1">
        <f t="array" aca="1" ref="AR27:AR38" ca="1">SEARCH(MID(AG20,_xlfn.SEQUENCE(LEN(SUBSTITUTE(AG20," ",""))/3,,,4),3)*1,_xlfn.TEXTJOIN(" ",TRUE,_xlfn.ANCHORARRAY(E3)))</f>
        <v>105</v>
      </c>
      <c r="AS27" cm="1">
        <f t="array" aca="1" ref="AS27:AS38" ca="1">MOD(SEARCH(MID(AG20,_xlfn.SEQUENCE(LEN(SUBSTITUTE(AG20," ",""))/3,,,4),3)*1,_xlfn.TEXTJOIN(" ",TRUE,_xlfn.ANCHORARRAY(E3)))-1,26*4)/4+1</f>
        <v>1</v>
      </c>
      <c r="AT27" t="str" cm="1">
        <f t="array" aca="1" ref="AT27:AT38" ca="1">MID(C1,MOD(SEARCH(MID(AG20,_xlfn.SEQUENCE(LEN(SUBSTITUTE(AG20," ",""))/3,,,4),3)*1,_xlfn.TEXTJOIN(" ",TRUE,_xlfn.ANCHORARRAY(E3)))-1,26*4)/4+1,1)</f>
        <v>A</v>
      </c>
    </row>
    <row r="28" spans="2:46" x14ac:dyDescent="0.25">
      <c r="B28">
        <v>901</v>
      </c>
      <c r="D28" s="19">
        <v>26</v>
      </c>
      <c r="E28" s="14">
        <v>490</v>
      </c>
      <c r="F28" s="14">
        <v>873</v>
      </c>
      <c r="G28" s="14">
        <v>421</v>
      </c>
      <c r="H28" s="14">
        <v>384</v>
      </c>
      <c r="I28" s="14">
        <v>775</v>
      </c>
      <c r="J28" s="14">
        <v>123</v>
      </c>
      <c r="K28" s="14">
        <v>186</v>
      </c>
      <c r="L28" s="14">
        <v>846</v>
      </c>
      <c r="M28" s="14">
        <v>625</v>
      </c>
      <c r="N28" s="14">
        <v>582</v>
      </c>
      <c r="O28" s="14">
        <v>502</v>
      </c>
      <c r="P28" s="14">
        <v>774</v>
      </c>
      <c r="Q28" s="14">
        <v>233</v>
      </c>
      <c r="R28" s="14">
        <v>270</v>
      </c>
      <c r="S28" s="14">
        <v>963</v>
      </c>
      <c r="T28" s="14">
        <v>262</v>
      </c>
      <c r="U28" s="14">
        <v>541</v>
      </c>
      <c r="V28" s="14">
        <v>187</v>
      </c>
      <c r="W28" s="14">
        <v>339</v>
      </c>
      <c r="X28" s="14">
        <v>884</v>
      </c>
      <c r="Y28" s="14">
        <v>480</v>
      </c>
      <c r="Z28" s="14">
        <v>777</v>
      </c>
      <c r="AA28" s="14">
        <v>647</v>
      </c>
      <c r="AB28" s="14">
        <v>146</v>
      </c>
      <c r="AC28" s="14">
        <v>757</v>
      </c>
      <c r="AD28" s="14">
        <v>256</v>
      </c>
      <c r="AR28">
        <f ca="1"/>
        <v>2469</v>
      </c>
      <c r="AS28">
        <f ca="1"/>
        <v>20</v>
      </c>
      <c r="AT28" t="str">
        <f ca="1"/>
        <v>T</v>
      </c>
    </row>
    <row r="29" spans="2:46" x14ac:dyDescent="0.25">
      <c r="B29">
        <v>321</v>
      </c>
      <c r="D29" s="19">
        <v>27</v>
      </c>
      <c r="E29" s="14">
        <v>928</v>
      </c>
      <c r="F29" s="14">
        <v>503</v>
      </c>
      <c r="G29" s="14">
        <v>198</v>
      </c>
      <c r="H29" s="14">
        <v>990</v>
      </c>
      <c r="I29" s="14">
        <v>228</v>
      </c>
      <c r="J29" s="14">
        <v>365</v>
      </c>
      <c r="K29" s="14">
        <v>463</v>
      </c>
      <c r="L29" s="14">
        <v>217</v>
      </c>
      <c r="M29" s="14">
        <v>400</v>
      </c>
      <c r="N29" s="14">
        <v>690</v>
      </c>
      <c r="O29" s="14">
        <v>183</v>
      </c>
      <c r="P29" s="14">
        <v>399</v>
      </c>
      <c r="Q29" s="14">
        <v>389</v>
      </c>
      <c r="R29" s="14">
        <v>999</v>
      </c>
      <c r="S29" s="14">
        <v>764</v>
      </c>
      <c r="T29" s="14">
        <v>947</v>
      </c>
      <c r="U29" s="14">
        <v>886</v>
      </c>
      <c r="V29" s="14">
        <v>280</v>
      </c>
      <c r="W29" s="14">
        <v>579</v>
      </c>
      <c r="X29" s="14">
        <v>495</v>
      </c>
      <c r="Y29" s="14">
        <v>958</v>
      </c>
      <c r="Z29" s="14">
        <v>303</v>
      </c>
      <c r="AA29" s="14">
        <v>414</v>
      </c>
      <c r="AB29" s="14">
        <v>325</v>
      </c>
      <c r="AC29" s="14">
        <v>141</v>
      </c>
      <c r="AD29" s="14">
        <v>992</v>
      </c>
      <c r="AR29">
        <f ca="1"/>
        <v>1221</v>
      </c>
      <c r="AS29">
        <f ca="1"/>
        <v>20</v>
      </c>
      <c r="AT29" t="str">
        <f ca="1"/>
        <v>T</v>
      </c>
    </row>
    <row r="30" spans="2:46" x14ac:dyDescent="0.25">
      <c r="B30">
        <v>396</v>
      </c>
      <c r="D30" s="19">
        <v>28</v>
      </c>
      <c r="E30" s="14">
        <v>772</v>
      </c>
      <c r="F30" s="14">
        <v>911</v>
      </c>
      <c r="G30" s="14">
        <v>933</v>
      </c>
      <c r="H30" s="14">
        <v>841</v>
      </c>
      <c r="I30" s="14">
        <v>565</v>
      </c>
      <c r="J30" s="14">
        <v>903</v>
      </c>
      <c r="K30" s="14">
        <v>567</v>
      </c>
      <c r="L30" s="14">
        <v>331</v>
      </c>
      <c r="M30" s="14">
        <v>527</v>
      </c>
      <c r="N30" s="14">
        <v>962</v>
      </c>
      <c r="O30" s="14">
        <v>274</v>
      </c>
      <c r="P30" s="14">
        <v>422</v>
      </c>
      <c r="Q30" s="14">
        <v>482</v>
      </c>
      <c r="R30" s="14">
        <v>332</v>
      </c>
      <c r="S30" s="14">
        <v>380</v>
      </c>
      <c r="T30" s="14">
        <v>770</v>
      </c>
      <c r="U30" s="14">
        <v>126</v>
      </c>
      <c r="V30" s="14">
        <v>912</v>
      </c>
      <c r="W30" s="14">
        <v>837</v>
      </c>
      <c r="X30" s="14">
        <v>880</v>
      </c>
      <c r="Y30" s="14">
        <v>519</v>
      </c>
      <c r="Z30" s="14">
        <v>799</v>
      </c>
      <c r="AA30" s="14">
        <v>706</v>
      </c>
      <c r="AB30" s="14">
        <v>713</v>
      </c>
      <c r="AC30" s="14">
        <v>537</v>
      </c>
      <c r="AD30" s="14">
        <v>288</v>
      </c>
      <c r="AR30">
        <f ca="1"/>
        <v>521</v>
      </c>
      <c r="AS30">
        <f ca="1"/>
        <v>1</v>
      </c>
      <c r="AT30" t="str">
        <f ca="1"/>
        <v>A</v>
      </c>
    </row>
    <row r="31" spans="2:46" x14ac:dyDescent="0.25">
      <c r="B31">
        <v>691</v>
      </c>
      <c r="D31" s="19">
        <v>29</v>
      </c>
      <c r="E31" s="14">
        <v>709</v>
      </c>
      <c r="F31" s="14">
        <v>610</v>
      </c>
      <c r="G31" s="14">
        <v>416</v>
      </c>
      <c r="H31" s="14">
        <v>637</v>
      </c>
      <c r="I31" s="14">
        <v>428</v>
      </c>
      <c r="J31" s="14">
        <v>736</v>
      </c>
      <c r="K31" s="14">
        <v>820</v>
      </c>
      <c r="L31" s="14">
        <v>466</v>
      </c>
      <c r="M31" s="14">
        <v>702</v>
      </c>
      <c r="N31" s="14">
        <v>410</v>
      </c>
      <c r="O31" s="14">
        <v>189</v>
      </c>
      <c r="P31" s="14">
        <v>510</v>
      </c>
      <c r="Q31" s="14">
        <v>196</v>
      </c>
      <c r="R31" s="14">
        <v>684</v>
      </c>
      <c r="S31" s="14">
        <v>661</v>
      </c>
      <c r="T31" s="14">
        <v>525</v>
      </c>
      <c r="U31" s="14">
        <v>812</v>
      </c>
      <c r="V31" s="14">
        <v>717</v>
      </c>
      <c r="W31" s="14">
        <v>943</v>
      </c>
      <c r="X31" s="14">
        <v>108</v>
      </c>
      <c r="Y31" s="14">
        <v>263</v>
      </c>
      <c r="Z31" s="14">
        <v>309</v>
      </c>
      <c r="AA31" s="14">
        <v>109</v>
      </c>
      <c r="AB31" s="14">
        <v>501</v>
      </c>
      <c r="AC31" s="14">
        <v>471</v>
      </c>
      <c r="AD31" s="14">
        <v>961</v>
      </c>
      <c r="AR31">
        <f ca="1"/>
        <v>1257</v>
      </c>
      <c r="AS31">
        <f ca="1"/>
        <v>3</v>
      </c>
      <c r="AT31" t="str">
        <f ca="1"/>
        <v>C</v>
      </c>
    </row>
    <row r="32" spans="2:46" x14ac:dyDescent="0.25">
      <c r="B32">
        <v>204</v>
      </c>
      <c r="D32" s="19">
        <v>30</v>
      </c>
      <c r="E32" s="14">
        <v>370</v>
      </c>
      <c r="F32" s="14">
        <v>188</v>
      </c>
      <c r="G32" s="14">
        <v>930</v>
      </c>
      <c r="H32" s="14">
        <v>728</v>
      </c>
      <c r="I32" s="14">
        <v>556</v>
      </c>
      <c r="J32" s="14">
        <v>849</v>
      </c>
      <c r="K32" s="14">
        <v>836</v>
      </c>
      <c r="L32" s="14">
        <v>842</v>
      </c>
      <c r="M32" s="14">
        <v>479</v>
      </c>
      <c r="N32" s="14">
        <v>692</v>
      </c>
      <c r="O32" s="14">
        <v>388</v>
      </c>
      <c r="P32" s="14">
        <v>570</v>
      </c>
      <c r="Q32" s="14">
        <v>596</v>
      </c>
      <c r="R32" s="14">
        <v>834</v>
      </c>
      <c r="S32" s="14">
        <v>832</v>
      </c>
      <c r="T32" s="14">
        <v>967</v>
      </c>
      <c r="U32" s="14">
        <v>996</v>
      </c>
      <c r="V32" s="14">
        <v>819</v>
      </c>
      <c r="W32" s="14">
        <v>801</v>
      </c>
      <c r="X32" s="14">
        <v>517</v>
      </c>
      <c r="Y32" s="14">
        <v>128</v>
      </c>
      <c r="Z32" s="14">
        <v>617</v>
      </c>
      <c r="AA32" s="14">
        <v>454</v>
      </c>
      <c r="AB32" s="14">
        <v>175</v>
      </c>
      <c r="AC32" s="14">
        <v>824</v>
      </c>
      <c r="AD32" s="14">
        <v>707</v>
      </c>
      <c r="AR32">
        <f ca="1"/>
        <v>561</v>
      </c>
      <c r="AS32">
        <f ca="1"/>
        <v>11</v>
      </c>
      <c r="AT32" t="str">
        <f ca="1"/>
        <v>K</v>
      </c>
    </row>
    <row r="33" spans="2:46" x14ac:dyDescent="0.25">
      <c r="B33">
        <v>521</v>
      </c>
      <c r="D33" s="19">
        <v>31</v>
      </c>
      <c r="E33" s="14">
        <v>560</v>
      </c>
      <c r="F33" s="14">
        <v>386</v>
      </c>
      <c r="G33" s="14">
        <v>628</v>
      </c>
      <c r="H33" s="14">
        <v>395</v>
      </c>
      <c r="I33" s="14">
        <v>548</v>
      </c>
      <c r="J33" s="14">
        <v>725</v>
      </c>
      <c r="K33" s="14">
        <v>955</v>
      </c>
      <c r="L33" s="14">
        <v>822</v>
      </c>
      <c r="M33" s="14">
        <v>851</v>
      </c>
      <c r="N33" s="14">
        <v>193</v>
      </c>
      <c r="O33" s="14">
        <v>904</v>
      </c>
      <c r="P33" s="14">
        <v>761</v>
      </c>
      <c r="Q33" s="14">
        <v>693</v>
      </c>
      <c r="R33" s="14">
        <v>826</v>
      </c>
      <c r="S33" s="14">
        <v>344</v>
      </c>
      <c r="T33" s="14">
        <v>830</v>
      </c>
      <c r="U33" s="14">
        <v>347</v>
      </c>
      <c r="V33" s="14">
        <v>987</v>
      </c>
      <c r="W33" s="14">
        <v>945</v>
      </c>
      <c r="X33" s="14">
        <v>246</v>
      </c>
      <c r="Y33" s="14">
        <v>783</v>
      </c>
      <c r="Z33" s="14">
        <v>555</v>
      </c>
      <c r="AA33" s="14">
        <v>497</v>
      </c>
      <c r="AB33" s="14">
        <v>749</v>
      </c>
      <c r="AC33" s="14">
        <v>635</v>
      </c>
      <c r="AD33" s="14">
        <v>533</v>
      </c>
      <c r="AR33">
        <f ca="1"/>
        <v>2081</v>
      </c>
      <c r="AS33">
        <f ca="1"/>
        <v>1</v>
      </c>
      <c r="AT33" t="str">
        <f ca="1"/>
        <v>A</v>
      </c>
    </row>
    <row r="34" spans="2:46" x14ac:dyDescent="0.25">
      <c r="B34">
        <v>292</v>
      </c>
      <c r="D34" s="19">
        <v>32</v>
      </c>
      <c r="E34" s="14">
        <v>742</v>
      </c>
      <c r="F34" s="14">
        <v>622</v>
      </c>
      <c r="G34" s="14">
        <v>459</v>
      </c>
      <c r="H34" s="14">
        <v>891</v>
      </c>
      <c r="I34" s="14">
        <v>796</v>
      </c>
      <c r="J34" s="14">
        <v>261</v>
      </c>
      <c r="K34" s="14">
        <v>669</v>
      </c>
      <c r="L34" s="14">
        <v>306</v>
      </c>
      <c r="M34" s="14">
        <v>382</v>
      </c>
      <c r="N34" s="14">
        <v>220</v>
      </c>
      <c r="O34" s="14">
        <v>558</v>
      </c>
      <c r="P34" s="14">
        <v>149</v>
      </c>
      <c r="Q34" s="14">
        <v>237</v>
      </c>
      <c r="R34" s="14">
        <v>870</v>
      </c>
      <c r="S34" s="14">
        <v>913</v>
      </c>
      <c r="T34" s="14">
        <v>165</v>
      </c>
      <c r="U34" s="14">
        <v>335</v>
      </c>
      <c r="V34" s="14">
        <v>766</v>
      </c>
      <c r="W34" s="14">
        <v>143</v>
      </c>
      <c r="X34" s="14">
        <v>898</v>
      </c>
      <c r="Y34" s="14">
        <v>969</v>
      </c>
      <c r="Z34" s="14">
        <v>811</v>
      </c>
      <c r="AA34" s="14">
        <v>739</v>
      </c>
      <c r="AB34" s="14">
        <v>308</v>
      </c>
      <c r="AC34" s="14">
        <v>462</v>
      </c>
      <c r="AD34" s="14">
        <v>994</v>
      </c>
      <c r="AR34">
        <f ca="1"/>
        <v>1117</v>
      </c>
      <c r="AS34">
        <f ca="1"/>
        <v>20</v>
      </c>
      <c r="AT34" t="str">
        <f ca="1"/>
        <v>T</v>
      </c>
    </row>
    <row r="35" spans="2:46" x14ac:dyDescent="0.25">
      <c r="B35">
        <v>698</v>
      </c>
      <c r="D35" s="19">
        <v>33</v>
      </c>
      <c r="E35" s="14">
        <v>696</v>
      </c>
      <c r="F35" s="14">
        <v>966</v>
      </c>
      <c r="G35" s="14">
        <v>245</v>
      </c>
      <c r="H35" s="14">
        <v>528</v>
      </c>
      <c r="I35" s="14">
        <v>564</v>
      </c>
      <c r="J35" s="14">
        <v>864</v>
      </c>
      <c r="K35" s="14">
        <v>950</v>
      </c>
      <c r="L35" s="14">
        <v>152</v>
      </c>
      <c r="M35" s="14">
        <v>854</v>
      </c>
      <c r="N35" s="14">
        <v>318</v>
      </c>
      <c r="O35" s="14">
        <v>301</v>
      </c>
      <c r="P35" s="14">
        <v>359</v>
      </c>
      <c r="Q35" s="14">
        <v>257</v>
      </c>
      <c r="R35" s="14">
        <v>162</v>
      </c>
      <c r="S35" s="14">
        <v>893</v>
      </c>
      <c r="T35" s="14">
        <v>489</v>
      </c>
      <c r="U35" s="14">
        <v>124</v>
      </c>
      <c r="V35" s="14">
        <v>173</v>
      </c>
      <c r="W35" s="14">
        <v>551</v>
      </c>
      <c r="X35" s="14">
        <v>951</v>
      </c>
      <c r="Y35" s="14">
        <v>496</v>
      </c>
      <c r="Z35" s="14">
        <v>615</v>
      </c>
      <c r="AA35" s="14">
        <v>756</v>
      </c>
      <c r="AB35" s="14">
        <v>249</v>
      </c>
      <c r="AC35" s="14">
        <v>737</v>
      </c>
      <c r="AD35" s="14">
        <v>145</v>
      </c>
      <c r="AR35">
        <f ca="1"/>
        <v>2197</v>
      </c>
      <c r="AS35">
        <f ca="1"/>
        <v>4</v>
      </c>
      <c r="AT35" t="str">
        <f ca="1"/>
        <v>D</v>
      </c>
    </row>
    <row r="36" spans="2:46" x14ac:dyDescent="0.25">
      <c r="B36">
        <v>544</v>
      </c>
      <c r="D36" s="19">
        <v>34</v>
      </c>
      <c r="E36" s="14">
        <v>243</v>
      </c>
      <c r="F36" s="14">
        <v>115</v>
      </c>
      <c r="G36" s="14">
        <v>120</v>
      </c>
      <c r="H36" s="14">
        <v>723</v>
      </c>
      <c r="I36" s="14">
        <v>549</v>
      </c>
      <c r="J36" s="14">
        <v>612</v>
      </c>
      <c r="K36" s="14">
        <v>926</v>
      </c>
      <c r="L36" s="14">
        <v>813</v>
      </c>
      <c r="M36" s="14">
        <v>583</v>
      </c>
      <c r="N36" s="14">
        <v>681</v>
      </c>
      <c r="O36" s="14">
        <v>931</v>
      </c>
      <c r="P36" s="14">
        <v>875</v>
      </c>
      <c r="Q36" s="14">
        <v>685</v>
      </c>
      <c r="R36" s="14">
        <v>294</v>
      </c>
      <c r="S36" s="14">
        <v>199</v>
      </c>
      <c r="T36" s="14">
        <v>486</v>
      </c>
      <c r="U36" s="14">
        <v>636</v>
      </c>
      <c r="V36" s="14">
        <v>694</v>
      </c>
      <c r="W36" s="14">
        <v>180</v>
      </c>
      <c r="X36" s="14">
        <v>194</v>
      </c>
      <c r="Y36" s="14">
        <v>936</v>
      </c>
      <c r="Z36" s="14">
        <v>511</v>
      </c>
      <c r="AA36" s="14">
        <v>729</v>
      </c>
      <c r="AB36" s="14">
        <v>174</v>
      </c>
      <c r="AC36" s="14">
        <v>844</v>
      </c>
      <c r="AD36" s="14">
        <v>557</v>
      </c>
      <c r="AR36">
        <f ca="1"/>
        <v>729</v>
      </c>
      <c r="AS36">
        <f ca="1"/>
        <v>1</v>
      </c>
      <c r="AT36" t="str">
        <f ca="1"/>
        <v>A</v>
      </c>
    </row>
    <row r="37" spans="2:46" x14ac:dyDescent="0.25">
      <c r="B37">
        <v>668</v>
      </c>
      <c r="E37" s="13"/>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R37">
        <f ca="1"/>
        <v>1753</v>
      </c>
      <c r="AS37">
        <f ca="1"/>
        <v>23</v>
      </c>
      <c r="AT37" t="str">
        <f ca="1"/>
        <v>W</v>
      </c>
    </row>
    <row r="38" spans="2:46" x14ac:dyDescent="0.25">
      <c r="B38">
        <v>371</v>
      </c>
      <c r="E38" s="13"/>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R38">
        <f ca="1"/>
        <v>3069</v>
      </c>
      <c r="AS38">
        <f ca="1"/>
        <v>14</v>
      </c>
      <c r="AT38" t="str">
        <f ca="1"/>
        <v>N</v>
      </c>
    </row>
    <row r="39" spans="2:46" x14ac:dyDescent="0.25">
      <c r="B39">
        <v>619</v>
      </c>
      <c r="E39" s="13"/>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row>
    <row r="40" spans="2:46" x14ac:dyDescent="0.25">
      <c r="B40">
        <v>835</v>
      </c>
      <c r="E40" s="13"/>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row>
    <row r="41" spans="2:46" x14ac:dyDescent="0.25">
      <c r="B41">
        <v>715</v>
      </c>
      <c r="E41" s="13"/>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row>
    <row r="42" spans="2:46" x14ac:dyDescent="0.25">
      <c r="B42">
        <v>611</v>
      </c>
      <c r="E42" s="13"/>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row>
    <row r="43" spans="2:46" x14ac:dyDescent="0.25">
      <c r="B43">
        <v>538</v>
      </c>
      <c r="E43" s="13"/>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2:46" x14ac:dyDescent="0.25">
      <c r="B44">
        <v>178</v>
      </c>
      <c r="E44" s="13"/>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2:46" x14ac:dyDescent="0.25">
      <c r="B45">
        <v>378</v>
      </c>
      <c r="E45" s="13"/>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row>
    <row r="46" spans="2:46" x14ac:dyDescent="0.25">
      <c r="B46">
        <v>168</v>
      </c>
      <c r="E46" s="13"/>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row>
    <row r="47" spans="2:46" x14ac:dyDescent="0.25">
      <c r="B47">
        <v>132</v>
      </c>
      <c r="E47" s="13"/>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2:46" x14ac:dyDescent="0.25">
      <c r="B48">
        <v>392</v>
      </c>
      <c r="E48" s="13"/>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2:30" x14ac:dyDescent="0.25">
      <c r="B49">
        <v>790</v>
      </c>
      <c r="E49" s="13"/>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2:30" x14ac:dyDescent="0.25">
      <c r="B50">
        <v>427</v>
      </c>
      <c r="E50" s="13"/>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2:30" x14ac:dyDescent="0.25">
      <c r="B51">
        <v>390</v>
      </c>
      <c r="E51" s="13"/>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2:30" x14ac:dyDescent="0.25">
      <c r="B52">
        <v>324</v>
      </c>
      <c r="E52" s="13"/>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row>
    <row r="53" spans="2:30" x14ac:dyDescent="0.25">
      <c r="B53">
        <v>643</v>
      </c>
      <c r="E53" s="13"/>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2:30" x14ac:dyDescent="0.25">
      <c r="B54">
        <v>133</v>
      </c>
      <c r="E54" s="13"/>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row>
    <row r="55" spans="2:30" x14ac:dyDescent="0.25">
      <c r="B55">
        <v>697</v>
      </c>
      <c r="E55" s="13"/>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row>
    <row r="56" spans="2:30" x14ac:dyDescent="0.25">
      <c r="B56">
        <v>540</v>
      </c>
      <c r="E56" s="13"/>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2:30" x14ac:dyDescent="0.25">
      <c r="B57">
        <v>102</v>
      </c>
      <c r="E57" s="13"/>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2:30" x14ac:dyDescent="0.25">
      <c r="B58">
        <v>475</v>
      </c>
      <c r="E58" s="13"/>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row>
    <row r="59" spans="2:30" x14ac:dyDescent="0.25">
      <c r="B59">
        <v>302</v>
      </c>
      <c r="E59" s="13"/>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row>
    <row r="60" spans="2:30" x14ac:dyDescent="0.25">
      <c r="B60">
        <v>860</v>
      </c>
      <c r="E60" s="13"/>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row>
    <row r="61" spans="2:30" x14ac:dyDescent="0.25">
      <c r="B61">
        <v>125</v>
      </c>
      <c r="E61" s="13"/>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x14ac:dyDescent="0.25">
      <c r="B62">
        <v>202</v>
      </c>
      <c r="E62" s="13"/>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x14ac:dyDescent="0.25">
      <c r="B63">
        <v>210</v>
      </c>
      <c r="E63" s="13"/>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x14ac:dyDescent="0.25">
      <c r="B64">
        <v>448</v>
      </c>
      <c r="E64" s="13"/>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5">
      <c r="B65">
        <v>369</v>
      </c>
      <c r="E65" s="13"/>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x14ac:dyDescent="0.25">
      <c r="B66">
        <v>603</v>
      </c>
      <c r="E66" s="13"/>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2:30" x14ac:dyDescent="0.25">
      <c r="B67">
        <v>377</v>
      </c>
      <c r="E67" s="13"/>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row>
    <row r="68" spans="2:30" x14ac:dyDescent="0.25">
      <c r="B68">
        <v>223</v>
      </c>
      <c r="E68" s="13"/>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x14ac:dyDescent="0.25">
      <c r="B69">
        <v>281</v>
      </c>
      <c r="E69" s="13"/>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row>
    <row r="70" spans="2:30" x14ac:dyDescent="0.25">
      <c r="B70">
        <v>802</v>
      </c>
      <c r="E70" s="13"/>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5">
      <c r="B71">
        <v>524</v>
      </c>
      <c r="E71" s="13"/>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x14ac:dyDescent="0.25">
      <c r="B72">
        <v>403</v>
      </c>
      <c r="E72" s="13"/>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row>
    <row r="73" spans="2:30" x14ac:dyDescent="0.25">
      <c r="B73">
        <v>687</v>
      </c>
      <c r="E73" s="13"/>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row>
    <row r="74" spans="2:30" x14ac:dyDescent="0.25">
      <c r="B74">
        <v>148</v>
      </c>
      <c r="E74" s="13"/>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row>
    <row r="75" spans="2:30" x14ac:dyDescent="0.25">
      <c r="B75">
        <v>353</v>
      </c>
      <c r="E75" s="13"/>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2:30" x14ac:dyDescent="0.25">
      <c r="B76">
        <v>357</v>
      </c>
      <c r="E76" s="13"/>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row>
    <row r="77" spans="2:30" x14ac:dyDescent="0.25">
      <c r="B77">
        <v>513</v>
      </c>
      <c r="E77" s="13"/>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row>
    <row r="78" spans="2:30" x14ac:dyDescent="0.25">
      <c r="B78">
        <v>440</v>
      </c>
      <c r="E78" s="13"/>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row>
    <row r="79" spans="2:30" x14ac:dyDescent="0.25">
      <c r="B79">
        <v>316</v>
      </c>
      <c r="E79" s="13"/>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row>
    <row r="80" spans="2:30" x14ac:dyDescent="0.25">
      <c r="B80">
        <v>285</v>
      </c>
      <c r="E80" s="13"/>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row>
    <row r="81" spans="2:30" x14ac:dyDescent="0.25">
      <c r="B81">
        <v>656</v>
      </c>
      <c r="E81" s="13"/>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row>
    <row r="82" spans="2:30" x14ac:dyDescent="0.25">
      <c r="B82">
        <v>434</v>
      </c>
      <c r="E82" s="13"/>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row>
    <row r="83" spans="2:30" x14ac:dyDescent="0.25">
      <c r="B83">
        <v>397</v>
      </c>
      <c r="E83" s="13"/>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row>
    <row r="84" spans="2:30" x14ac:dyDescent="0.25">
      <c r="B84">
        <v>998</v>
      </c>
      <c r="E84" s="13"/>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row>
    <row r="85" spans="2:30" x14ac:dyDescent="0.25">
      <c r="B85">
        <v>629</v>
      </c>
      <c r="E85" s="13"/>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row>
    <row r="86" spans="2:30" x14ac:dyDescent="0.25">
      <c r="B86">
        <v>520</v>
      </c>
      <c r="E86" s="13"/>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row>
    <row r="87" spans="2:30" x14ac:dyDescent="0.25">
      <c r="B87">
        <v>850</v>
      </c>
      <c r="E87" s="13"/>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row>
    <row r="88" spans="2:30" x14ac:dyDescent="0.25">
      <c r="B88">
        <v>789</v>
      </c>
      <c r="E88" s="13"/>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row>
    <row r="89" spans="2:30" x14ac:dyDescent="0.25">
      <c r="B89">
        <v>515</v>
      </c>
      <c r="E89" s="13"/>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row>
    <row r="90" spans="2:30" x14ac:dyDescent="0.25">
      <c r="B90">
        <v>290</v>
      </c>
      <c r="E90" s="13"/>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row>
    <row r="91" spans="2:30" x14ac:dyDescent="0.25">
      <c r="B91">
        <v>803</v>
      </c>
      <c r="E91" s="13"/>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2:30" x14ac:dyDescent="0.25">
      <c r="B92">
        <v>304</v>
      </c>
      <c r="E92" s="13"/>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row>
    <row r="93" spans="2:30" x14ac:dyDescent="0.25">
      <c r="B93">
        <v>398</v>
      </c>
      <c r="E93" s="13"/>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row>
    <row r="94" spans="2:30" x14ac:dyDescent="0.25">
      <c r="B94">
        <v>575</v>
      </c>
      <c r="E94" s="13"/>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row>
    <row r="95" spans="2:30" x14ac:dyDescent="0.25">
      <c r="B95">
        <v>355</v>
      </c>
      <c r="E95" s="13"/>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row>
    <row r="96" spans="2:30" x14ac:dyDescent="0.25">
      <c r="B96">
        <v>182</v>
      </c>
      <c r="E96" s="13"/>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row>
    <row r="97" spans="2:30" x14ac:dyDescent="0.25">
      <c r="B97">
        <v>412</v>
      </c>
      <c r="E97" s="13"/>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row>
    <row r="98" spans="2:30" x14ac:dyDescent="0.25">
      <c r="B98">
        <v>773</v>
      </c>
      <c r="E98" s="13"/>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row>
    <row r="99" spans="2:30" x14ac:dyDescent="0.25">
      <c r="B99">
        <v>973</v>
      </c>
      <c r="E99" s="13"/>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row>
    <row r="100" spans="2:30" x14ac:dyDescent="0.25">
      <c r="B100">
        <v>498</v>
      </c>
      <c r="E100" s="13"/>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row>
    <row r="101" spans="2:30" x14ac:dyDescent="0.25">
      <c r="B101">
        <v>892</v>
      </c>
      <c r="E101" s="13"/>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row>
    <row r="102" spans="2:30" x14ac:dyDescent="0.25">
      <c r="B102">
        <v>752</v>
      </c>
      <c r="E102" s="13"/>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row>
    <row r="103" spans="2:30" x14ac:dyDescent="0.25">
      <c r="B103">
        <v>264</v>
      </c>
      <c r="E103" s="13"/>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row>
    <row r="104" spans="2:30" x14ac:dyDescent="0.25">
      <c r="B104">
        <v>659</v>
      </c>
      <c r="E104" s="13"/>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row>
    <row r="105" spans="2:30" x14ac:dyDescent="0.25">
      <c r="B105">
        <v>595</v>
      </c>
      <c r="E105" s="13"/>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row>
    <row r="106" spans="2:30" x14ac:dyDescent="0.25">
      <c r="B106">
        <v>552</v>
      </c>
      <c r="E106" s="13"/>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row>
    <row r="107" spans="2:30" x14ac:dyDescent="0.25">
      <c r="B107">
        <v>965</v>
      </c>
      <c r="E107" s="13"/>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row>
    <row r="108" spans="2:30" x14ac:dyDescent="0.25">
      <c r="B108">
        <v>598</v>
      </c>
      <c r="E108" s="13"/>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row>
    <row r="109" spans="2:30" x14ac:dyDescent="0.25">
      <c r="B109">
        <v>393</v>
      </c>
      <c r="E109" s="13"/>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row>
    <row r="110" spans="2:30" x14ac:dyDescent="0.25">
      <c r="B110">
        <v>689</v>
      </c>
      <c r="E110" s="13"/>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row>
    <row r="111" spans="2:30" x14ac:dyDescent="0.25">
      <c r="B111">
        <v>968</v>
      </c>
      <c r="E111" s="13"/>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row>
    <row r="112" spans="2:30" x14ac:dyDescent="0.25">
      <c r="B112">
        <v>241</v>
      </c>
      <c r="E112" s="13"/>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row>
    <row r="113" spans="2:30" x14ac:dyDescent="0.25">
      <c r="B113">
        <v>381</v>
      </c>
      <c r="E113" s="13"/>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row>
    <row r="114" spans="2:30" x14ac:dyDescent="0.25">
      <c r="B114">
        <v>983</v>
      </c>
      <c r="E114" s="13"/>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row>
    <row r="115" spans="2:30" x14ac:dyDescent="0.25">
      <c r="B115">
        <v>831</v>
      </c>
      <c r="E115" s="13"/>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row>
    <row r="116" spans="2:30" x14ac:dyDescent="0.25">
      <c r="B116">
        <v>239</v>
      </c>
      <c r="E116" s="13"/>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row>
    <row r="117" spans="2:30" x14ac:dyDescent="0.25">
      <c r="B117">
        <v>934</v>
      </c>
      <c r="E117" s="13"/>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row>
    <row r="118" spans="2:30" x14ac:dyDescent="0.25">
      <c r="B118">
        <v>337</v>
      </c>
      <c r="E118" s="13"/>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2:30" x14ac:dyDescent="0.25">
      <c r="B119">
        <v>677</v>
      </c>
      <c r="E119" s="13"/>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row>
    <row r="120" spans="2:30" x14ac:dyDescent="0.25">
      <c r="B120">
        <v>436</v>
      </c>
      <c r="E120" s="13"/>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2:30" x14ac:dyDescent="0.25">
      <c r="B121">
        <v>372</v>
      </c>
      <c r="E121" s="13"/>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row>
    <row r="122" spans="2:30" x14ac:dyDescent="0.25">
      <c r="B122">
        <v>590</v>
      </c>
      <c r="E122" s="13"/>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2:30" x14ac:dyDescent="0.25">
      <c r="B123">
        <v>291</v>
      </c>
      <c r="E123" s="13"/>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2:30" x14ac:dyDescent="0.25">
      <c r="B124">
        <v>229</v>
      </c>
      <c r="E124" s="13"/>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2:30" x14ac:dyDescent="0.25">
      <c r="B125">
        <v>114</v>
      </c>
      <c r="E125" s="13"/>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2:30" x14ac:dyDescent="0.25">
      <c r="B126">
        <v>833</v>
      </c>
      <c r="E126" s="13"/>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2:30" x14ac:dyDescent="0.25">
      <c r="B127">
        <v>121</v>
      </c>
      <c r="E127" s="13"/>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2:30" x14ac:dyDescent="0.25">
      <c r="B128">
        <v>539</v>
      </c>
      <c r="E128" s="13"/>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row>
    <row r="129" spans="2:30" x14ac:dyDescent="0.25">
      <c r="B129">
        <v>798</v>
      </c>
      <c r="E129" s="13"/>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2:30" x14ac:dyDescent="0.25">
      <c r="B130">
        <v>877</v>
      </c>
      <c r="E130" s="13"/>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2:30" x14ac:dyDescent="0.25">
      <c r="B131">
        <v>450</v>
      </c>
      <c r="E131" s="13"/>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row>
    <row r="132" spans="2:30" x14ac:dyDescent="0.25">
      <c r="B132">
        <v>978</v>
      </c>
      <c r="E132" s="13"/>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2:30" x14ac:dyDescent="0.25">
      <c r="B133">
        <v>738</v>
      </c>
      <c r="E133" s="13"/>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2:30" x14ac:dyDescent="0.25">
      <c r="B134">
        <v>119</v>
      </c>
      <c r="E134" s="13"/>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row>
    <row r="135" spans="2:30" x14ac:dyDescent="0.25">
      <c r="B135">
        <v>269</v>
      </c>
      <c r="E135" s="13"/>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2:30" x14ac:dyDescent="0.25">
      <c r="B136">
        <v>473</v>
      </c>
      <c r="E136" s="13"/>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row>
    <row r="137" spans="2:30" x14ac:dyDescent="0.25">
      <c r="B137">
        <v>646</v>
      </c>
      <c r="E137" s="13"/>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2:30" x14ac:dyDescent="0.25">
      <c r="B138">
        <v>212</v>
      </c>
      <c r="E138" s="13"/>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2:30" x14ac:dyDescent="0.25">
      <c r="B139">
        <v>855</v>
      </c>
      <c r="E139" s="13"/>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2:30" x14ac:dyDescent="0.25">
      <c r="B140">
        <v>759</v>
      </c>
      <c r="E140" s="13"/>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row>
    <row r="141" spans="2:30" x14ac:dyDescent="0.25">
      <c r="B141">
        <v>286</v>
      </c>
      <c r="E141" s="13"/>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row>
    <row r="142" spans="2:30" x14ac:dyDescent="0.25">
      <c r="B142">
        <v>804</v>
      </c>
      <c r="E142" s="13"/>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2:30" x14ac:dyDescent="0.25">
      <c r="B143">
        <v>430</v>
      </c>
      <c r="E143" s="13"/>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2:30" x14ac:dyDescent="0.25">
      <c r="B144">
        <v>576</v>
      </c>
      <c r="E144" s="13"/>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row>
    <row r="145" spans="2:30" x14ac:dyDescent="0.25">
      <c r="B145">
        <v>748</v>
      </c>
      <c r="E145" s="13"/>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2:30" x14ac:dyDescent="0.25">
      <c r="B146">
        <v>494</v>
      </c>
      <c r="E146" s="13"/>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row>
    <row r="147" spans="2:30" x14ac:dyDescent="0.25">
      <c r="B147">
        <v>216</v>
      </c>
      <c r="E147" s="13"/>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row>
    <row r="148" spans="2:30" x14ac:dyDescent="0.25">
      <c r="B148">
        <v>499</v>
      </c>
      <c r="E148" s="13"/>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row>
    <row r="149" spans="2:30" x14ac:dyDescent="0.25">
      <c r="B149">
        <v>946</v>
      </c>
      <c r="E149" s="13"/>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row>
    <row r="150" spans="2:30" x14ac:dyDescent="0.25">
      <c r="B150">
        <v>731</v>
      </c>
      <c r="E150" s="13"/>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row>
    <row r="151" spans="2:30" x14ac:dyDescent="0.25">
      <c r="B151">
        <v>750</v>
      </c>
      <c r="E151" s="13"/>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row>
    <row r="152" spans="2:30" x14ac:dyDescent="0.25">
      <c r="B152">
        <v>957</v>
      </c>
      <c r="E152" s="13"/>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row>
    <row r="153" spans="2:30" x14ac:dyDescent="0.25">
      <c r="B153">
        <v>411</v>
      </c>
      <c r="E153" s="13"/>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row>
    <row r="154" spans="2:30" x14ac:dyDescent="0.25">
      <c r="B154">
        <v>452</v>
      </c>
      <c r="E154" s="13"/>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row>
    <row r="155" spans="2:30" x14ac:dyDescent="0.25">
      <c r="B155">
        <v>814</v>
      </c>
      <c r="E155" s="13"/>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row>
    <row r="156" spans="2:30" x14ac:dyDescent="0.25">
      <c r="B156">
        <v>260</v>
      </c>
      <c r="E156" s="13"/>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row>
    <row r="157" spans="2:30" x14ac:dyDescent="0.25">
      <c r="B157">
        <v>343</v>
      </c>
      <c r="E157" s="13"/>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row>
    <row r="158" spans="2:30" x14ac:dyDescent="0.25">
      <c r="B158">
        <v>910</v>
      </c>
      <c r="E158" s="13"/>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row>
    <row r="159" spans="2:30" x14ac:dyDescent="0.25">
      <c r="B159">
        <v>112</v>
      </c>
      <c r="E159" s="13"/>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row>
    <row r="160" spans="2:30" x14ac:dyDescent="0.25">
      <c r="B160">
        <v>784</v>
      </c>
      <c r="E160" s="13"/>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row>
    <row r="161" spans="2:30" x14ac:dyDescent="0.25">
      <c r="B161">
        <v>597</v>
      </c>
      <c r="E161" s="13"/>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row>
    <row r="162" spans="2:30" x14ac:dyDescent="0.25">
      <c r="B162">
        <v>906</v>
      </c>
      <c r="E162" s="13"/>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row>
    <row r="163" spans="2:30" x14ac:dyDescent="0.25">
      <c r="B163">
        <v>457</v>
      </c>
      <c r="E163" s="13"/>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row>
    <row r="164" spans="2:30" x14ac:dyDescent="0.25">
      <c r="B164">
        <v>401</v>
      </c>
      <c r="E164" s="13"/>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row>
    <row r="165" spans="2:30" x14ac:dyDescent="0.25">
      <c r="B165">
        <v>981</v>
      </c>
      <c r="E165" s="13"/>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row>
    <row r="166" spans="2:30" x14ac:dyDescent="0.25">
      <c r="B166">
        <v>652</v>
      </c>
      <c r="E166" s="13"/>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2:30" x14ac:dyDescent="0.25">
      <c r="B167">
        <v>862</v>
      </c>
      <c r="E167" s="13"/>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2:30" x14ac:dyDescent="0.25">
      <c r="B168">
        <v>101</v>
      </c>
      <c r="E168" s="13"/>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2:30" x14ac:dyDescent="0.25">
      <c r="B169">
        <v>949</v>
      </c>
      <c r="E169" s="13"/>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2:30" x14ac:dyDescent="0.25">
      <c r="B170">
        <v>909</v>
      </c>
      <c r="E170" s="13"/>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2:30" x14ac:dyDescent="0.25">
      <c r="B171">
        <v>658</v>
      </c>
      <c r="E171" s="13"/>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2:30" x14ac:dyDescent="0.25">
      <c r="B172">
        <v>915</v>
      </c>
      <c r="E172" s="13"/>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2:30" x14ac:dyDescent="0.25">
      <c r="B173">
        <v>322</v>
      </c>
      <c r="E173" s="13"/>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2:30" x14ac:dyDescent="0.25">
      <c r="B174">
        <v>366</v>
      </c>
      <c r="E174" s="13"/>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2:30" x14ac:dyDescent="0.25">
      <c r="B175">
        <v>222</v>
      </c>
      <c r="E175" s="13"/>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2:30" x14ac:dyDescent="0.25">
      <c r="B176">
        <v>111</v>
      </c>
      <c r="E176" s="13"/>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2:30" x14ac:dyDescent="0.25">
      <c r="B177">
        <v>432</v>
      </c>
      <c r="E177" s="13"/>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2:30" x14ac:dyDescent="0.25">
      <c r="B178">
        <v>569</v>
      </c>
      <c r="E178" s="13"/>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2:30" x14ac:dyDescent="0.25">
      <c r="B179">
        <v>634</v>
      </c>
      <c r="E179" s="13"/>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2:30" x14ac:dyDescent="0.25">
      <c r="B180">
        <v>600</v>
      </c>
      <c r="E180" s="13"/>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2:30" x14ac:dyDescent="0.25">
      <c r="B181">
        <v>379</v>
      </c>
      <c r="E181" s="13"/>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2:30" x14ac:dyDescent="0.25">
      <c r="B182">
        <v>956</v>
      </c>
      <c r="E182" s="13"/>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2:30" x14ac:dyDescent="0.25">
      <c r="B183">
        <v>792</v>
      </c>
      <c r="E183" s="13"/>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2:30" x14ac:dyDescent="0.25">
      <c r="B184">
        <v>441</v>
      </c>
      <c r="E184" s="13"/>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2:30" x14ac:dyDescent="0.25">
      <c r="B185">
        <v>508</v>
      </c>
      <c r="E185" s="13"/>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2:30" x14ac:dyDescent="0.25">
      <c r="B186">
        <v>259</v>
      </c>
      <c r="E186" s="13"/>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2:30" x14ac:dyDescent="0.25">
      <c r="B187">
        <v>680</v>
      </c>
      <c r="E187" s="13"/>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2:30" x14ac:dyDescent="0.25">
      <c r="B188">
        <v>771</v>
      </c>
      <c r="E188" s="13"/>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2:30" x14ac:dyDescent="0.25">
      <c r="B189">
        <v>362</v>
      </c>
      <c r="E189" s="13"/>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2:30" x14ac:dyDescent="0.25">
      <c r="B190">
        <v>154</v>
      </c>
      <c r="E190" s="13"/>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2:30" x14ac:dyDescent="0.25">
      <c r="B191">
        <v>376</v>
      </c>
      <c r="E191" s="13"/>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2:30" x14ac:dyDescent="0.25">
      <c r="B192">
        <v>545</v>
      </c>
      <c r="E192" s="13"/>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2:30" x14ac:dyDescent="0.25">
      <c r="B193">
        <v>265</v>
      </c>
      <c r="E193" s="13"/>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2:30" x14ac:dyDescent="0.25">
      <c r="B194">
        <v>172</v>
      </c>
      <c r="E194" s="13"/>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2:30" x14ac:dyDescent="0.25">
      <c r="B195">
        <v>895</v>
      </c>
      <c r="E195" s="13"/>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2:30" x14ac:dyDescent="0.25">
      <c r="B196">
        <v>211</v>
      </c>
      <c r="E196" s="13"/>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2:30" x14ac:dyDescent="0.25">
      <c r="B197">
        <v>578</v>
      </c>
      <c r="E197" s="13"/>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2:30" x14ac:dyDescent="0.25">
      <c r="B198">
        <v>107</v>
      </c>
      <c r="E198" s="13"/>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2:30" x14ac:dyDescent="0.25">
      <c r="B199">
        <v>131</v>
      </c>
      <c r="E199" s="13"/>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2:30" x14ac:dyDescent="0.25">
      <c r="B200">
        <v>500</v>
      </c>
      <c r="E200" s="13"/>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2:30" x14ac:dyDescent="0.25">
      <c r="B201">
        <v>592</v>
      </c>
      <c r="E201" s="13"/>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2:30" x14ac:dyDescent="0.25">
      <c r="B202">
        <v>914</v>
      </c>
      <c r="E202" s="13"/>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2:30" x14ac:dyDescent="0.25">
      <c r="B203">
        <v>889</v>
      </c>
      <c r="E203" s="13"/>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2:30" x14ac:dyDescent="0.25">
      <c r="B204">
        <v>242</v>
      </c>
      <c r="E204" s="13"/>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2:30" x14ac:dyDescent="0.25">
      <c r="B205">
        <v>954</v>
      </c>
      <c r="E205" s="13"/>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2:30" x14ac:dyDescent="0.25">
      <c r="B206">
        <v>150</v>
      </c>
      <c r="E206" s="13"/>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2:30" x14ac:dyDescent="0.25">
      <c r="B207">
        <v>225</v>
      </c>
      <c r="E207" s="13"/>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2:30" x14ac:dyDescent="0.25">
      <c r="B208">
        <v>675</v>
      </c>
      <c r="E208" s="13"/>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2:30" x14ac:dyDescent="0.25">
      <c r="B209">
        <v>426</v>
      </c>
      <c r="E209" s="13"/>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2:30" x14ac:dyDescent="0.25">
      <c r="B210">
        <v>810</v>
      </c>
      <c r="E210" s="13"/>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2:30" x14ac:dyDescent="0.25">
      <c r="B211">
        <v>206</v>
      </c>
      <c r="E211" s="13"/>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2:30" x14ac:dyDescent="0.25">
      <c r="B212">
        <v>144</v>
      </c>
      <c r="E212" s="13"/>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2:30" x14ac:dyDescent="0.25">
      <c r="B213">
        <v>231</v>
      </c>
      <c r="E213" s="13"/>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2:30" x14ac:dyDescent="0.25">
      <c r="B214">
        <v>746</v>
      </c>
      <c r="E214" s="13"/>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2:30" x14ac:dyDescent="0.25">
      <c r="B215">
        <v>577</v>
      </c>
      <c r="E215" s="13"/>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2:30" x14ac:dyDescent="0.25">
      <c r="B216">
        <v>543</v>
      </c>
      <c r="E216" s="13"/>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2:30" x14ac:dyDescent="0.25">
      <c r="B217">
        <v>780</v>
      </c>
      <c r="E217" s="13"/>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2:30" x14ac:dyDescent="0.25">
      <c r="B218">
        <v>163</v>
      </c>
      <c r="E218" s="13"/>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2:30" x14ac:dyDescent="0.25">
      <c r="B219">
        <v>338</v>
      </c>
      <c r="E219" s="13"/>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2:30" x14ac:dyDescent="0.25">
      <c r="B220">
        <v>327</v>
      </c>
      <c r="E220" s="13"/>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2:30" x14ac:dyDescent="0.25">
      <c r="B221">
        <v>284</v>
      </c>
      <c r="E221" s="13"/>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2:30" x14ac:dyDescent="0.25">
      <c r="B222">
        <v>601</v>
      </c>
      <c r="E222" s="13"/>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2:30" x14ac:dyDescent="0.25">
      <c r="B223">
        <v>453</v>
      </c>
      <c r="E223" s="13"/>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2:30" x14ac:dyDescent="0.25">
      <c r="B224">
        <v>699</v>
      </c>
      <c r="E224" s="13"/>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2:30" x14ac:dyDescent="0.25">
      <c r="B225">
        <v>122</v>
      </c>
      <c r="E225" s="13"/>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2:30" x14ac:dyDescent="0.25">
      <c r="B226">
        <v>626</v>
      </c>
      <c r="E226" s="13"/>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2:30" x14ac:dyDescent="0.25">
      <c r="B227">
        <v>639</v>
      </c>
      <c r="E227" s="13"/>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2:30" x14ac:dyDescent="0.25">
      <c r="B228">
        <v>328</v>
      </c>
      <c r="E228" s="13"/>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2:30" x14ac:dyDescent="0.25">
      <c r="B229">
        <v>185</v>
      </c>
      <c r="E229" s="13"/>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2:30" x14ac:dyDescent="0.25">
      <c r="B230">
        <v>350</v>
      </c>
      <c r="E230" s="13"/>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2:30" x14ac:dyDescent="0.25">
      <c r="B231">
        <v>351</v>
      </c>
      <c r="E231" s="13"/>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2:30" x14ac:dyDescent="0.25">
      <c r="B232">
        <v>755</v>
      </c>
      <c r="E232" s="13"/>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2:30" x14ac:dyDescent="0.25">
      <c r="B233">
        <v>721</v>
      </c>
      <c r="E233" s="13"/>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2:30" x14ac:dyDescent="0.25">
      <c r="B234">
        <v>342</v>
      </c>
      <c r="E234" s="13"/>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2:30" x14ac:dyDescent="0.25">
      <c r="B235">
        <v>905</v>
      </c>
      <c r="E235" s="13"/>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2:30" x14ac:dyDescent="0.25">
      <c r="B236">
        <v>153</v>
      </c>
      <c r="E236" s="13"/>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2:30" x14ac:dyDescent="0.25">
      <c r="B237">
        <v>176</v>
      </c>
      <c r="E237" s="13"/>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2:30" x14ac:dyDescent="0.25">
      <c r="B238">
        <v>326</v>
      </c>
      <c r="E238" s="13"/>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2:30" x14ac:dyDescent="0.25">
      <c r="B239">
        <v>310</v>
      </c>
      <c r="E239" s="13"/>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2:30" x14ac:dyDescent="0.25">
      <c r="B240">
        <v>103</v>
      </c>
      <c r="E240" s="13"/>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2:30" x14ac:dyDescent="0.25">
      <c r="B241">
        <v>373</v>
      </c>
      <c r="E241" s="13"/>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2:30" x14ac:dyDescent="0.25">
      <c r="B242">
        <v>743</v>
      </c>
      <c r="E242" s="13"/>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2:30" x14ac:dyDescent="0.25">
      <c r="B243">
        <v>666</v>
      </c>
      <c r="E243" s="13"/>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2:30" x14ac:dyDescent="0.25">
      <c r="B244">
        <v>589</v>
      </c>
      <c r="E244" s="13"/>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2:30" x14ac:dyDescent="0.25">
      <c r="B245">
        <v>754</v>
      </c>
      <c r="E245" s="13"/>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2:30" x14ac:dyDescent="0.25">
      <c r="B246">
        <v>420</v>
      </c>
      <c r="E246" s="13"/>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2:30" x14ac:dyDescent="0.25">
      <c r="B247">
        <v>299</v>
      </c>
      <c r="E247" s="13"/>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2:30" x14ac:dyDescent="0.25">
      <c r="B248">
        <v>848</v>
      </c>
      <c r="E248" s="13"/>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2:30" x14ac:dyDescent="0.25">
      <c r="B249">
        <v>207</v>
      </c>
      <c r="E249" s="13"/>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2:30" x14ac:dyDescent="0.25">
      <c r="B250">
        <v>232</v>
      </c>
      <c r="E250" s="13"/>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2:30" x14ac:dyDescent="0.25">
      <c r="B251">
        <v>867</v>
      </c>
      <c r="E251" s="13"/>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2:30" x14ac:dyDescent="0.25">
      <c r="B252">
        <v>458</v>
      </c>
      <c r="E252" s="13"/>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2:30" x14ac:dyDescent="0.25">
      <c r="B253">
        <v>587</v>
      </c>
      <c r="E253" s="13"/>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2:30" x14ac:dyDescent="0.25">
      <c r="B254">
        <v>313</v>
      </c>
      <c r="E254" s="13"/>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2:30" x14ac:dyDescent="0.25">
      <c r="B255">
        <v>387</v>
      </c>
      <c r="E255" s="13"/>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2:30" x14ac:dyDescent="0.25">
      <c r="B256">
        <v>781</v>
      </c>
      <c r="E256" s="13"/>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2:30" x14ac:dyDescent="0.25">
      <c r="B257">
        <v>640</v>
      </c>
      <c r="E257" s="13"/>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2:30" x14ac:dyDescent="0.25">
      <c r="B258">
        <v>674</v>
      </c>
      <c r="E258" s="13"/>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2:30" x14ac:dyDescent="0.25">
      <c r="B259">
        <v>660</v>
      </c>
      <c r="E259" s="13"/>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2:30" x14ac:dyDescent="0.25">
      <c r="B260">
        <v>530</v>
      </c>
      <c r="E260" s="13"/>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2:30" x14ac:dyDescent="0.25">
      <c r="B261">
        <v>258</v>
      </c>
      <c r="E261" s="13"/>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2:30" x14ac:dyDescent="0.25">
      <c r="B262">
        <v>363</v>
      </c>
      <c r="E262" s="13"/>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2:30" x14ac:dyDescent="0.25">
      <c r="B263">
        <v>953</v>
      </c>
      <c r="E263" s="13"/>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2:30" x14ac:dyDescent="0.25">
      <c r="B264">
        <v>214</v>
      </c>
      <c r="E264" s="13"/>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2:30" x14ac:dyDescent="0.25">
      <c r="B265">
        <v>608</v>
      </c>
      <c r="E265" s="13"/>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2:30" x14ac:dyDescent="0.25">
      <c r="B266">
        <v>760</v>
      </c>
      <c r="E266" s="13"/>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2:30" x14ac:dyDescent="0.25">
      <c r="B267">
        <v>991</v>
      </c>
      <c r="E267" s="13"/>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2:30" x14ac:dyDescent="0.25">
      <c r="B268">
        <v>171</v>
      </c>
      <c r="E268" s="13"/>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2:30" x14ac:dyDescent="0.25">
      <c r="B269">
        <v>972</v>
      </c>
      <c r="E269" s="13"/>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2:30" x14ac:dyDescent="0.25">
      <c r="B270">
        <v>311</v>
      </c>
      <c r="E270" s="13"/>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2:30" x14ac:dyDescent="0.25">
      <c r="B271">
        <v>776</v>
      </c>
      <c r="E271" s="13"/>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2:30" x14ac:dyDescent="0.25">
      <c r="B272">
        <v>312</v>
      </c>
      <c r="E272" s="13"/>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2:30" x14ac:dyDescent="0.25">
      <c r="B273">
        <v>151</v>
      </c>
      <c r="E273" s="13"/>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2:30" x14ac:dyDescent="0.25">
      <c r="B274">
        <v>213</v>
      </c>
      <c r="E274" s="13"/>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2:30" x14ac:dyDescent="0.25">
      <c r="B275">
        <v>424</v>
      </c>
      <c r="E275" s="13"/>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2:30" x14ac:dyDescent="0.25">
      <c r="B276">
        <v>704</v>
      </c>
      <c r="E276" s="13"/>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2:30" x14ac:dyDescent="0.25">
      <c r="B277">
        <v>593</v>
      </c>
      <c r="E277" s="13"/>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2:30" x14ac:dyDescent="0.25">
      <c r="B278">
        <v>100</v>
      </c>
      <c r="E278" s="13"/>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2:30" x14ac:dyDescent="0.25">
      <c r="B279">
        <v>470</v>
      </c>
      <c r="E279" s="13"/>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2:30" x14ac:dyDescent="0.25">
      <c r="B280">
        <v>720</v>
      </c>
      <c r="E280" s="13"/>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2:30" x14ac:dyDescent="0.25">
      <c r="B281">
        <v>455</v>
      </c>
      <c r="E281" s="13"/>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2:30" x14ac:dyDescent="0.25">
      <c r="B282">
        <v>300</v>
      </c>
      <c r="E282" s="13"/>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2:30" x14ac:dyDescent="0.25">
      <c r="B283">
        <v>670</v>
      </c>
      <c r="E283" s="13"/>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2:30" x14ac:dyDescent="0.25">
      <c r="B284">
        <v>532</v>
      </c>
      <c r="E284" s="13"/>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2:30" x14ac:dyDescent="0.25">
      <c r="B285">
        <v>878</v>
      </c>
      <c r="E285" s="13"/>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2:30" x14ac:dyDescent="0.25">
      <c r="B286">
        <v>319</v>
      </c>
      <c r="E286" s="13"/>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2:30" x14ac:dyDescent="0.25">
      <c r="B287">
        <v>215</v>
      </c>
      <c r="E287" s="13"/>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2:30" x14ac:dyDescent="0.25">
      <c r="B288">
        <v>827</v>
      </c>
      <c r="E288" s="13"/>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2:30" x14ac:dyDescent="0.25">
      <c r="B289">
        <v>863</v>
      </c>
      <c r="E289" s="13"/>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2:30" x14ac:dyDescent="0.25">
      <c r="B290">
        <v>405</v>
      </c>
      <c r="E290" s="13"/>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2:30" x14ac:dyDescent="0.25">
      <c r="B291">
        <v>105</v>
      </c>
      <c r="E291" s="13"/>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2:30" x14ac:dyDescent="0.25">
      <c r="B292">
        <v>708</v>
      </c>
      <c r="E292" s="13"/>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2:30" x14ac:dyDescent="0.25">
      <c r="B293">
        <v>247</v>
      </c>
      <c r="E293" s="13"/>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2:30" x14ac:dyDescent="0.25">
      <c r="B294">
        <v>559</v>
      </c>
      <c r="E294" s="13"/>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2:30" x14ac:dyDescent="0.25">
      <c r="B295">
        <v>200</v>
      </c>
      <c r="E295" s="13"/>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2:30" x14ac:dyDescent="0.25">
      <c r="B296">
        <v>722</v>
      </c>
      <c r="E296" s="13"/>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2:30" x14ac:dyDescent="0.25">
      <c r="B297">
        <v>977</v>
      </c>
      <c r="E297" s="13"/>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2:30" x14ac:dyDescent="0.25">
      <c r="B298">
        <v>208</v>
      </c>
      <c r="E298" s="13"/>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2:30" x14ac:dyDescent="0.25">
      <c r="B299">
        <v>118</v>
      </c>
      <c r="E299" s="13"/>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2:30" x14ac:dyDescent="0.25">
      <c r="B300">
        <v>535</v>
      </c>
      <c r="E300" s="13"/>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2:30" x14ac:dyDescent="0.25">
      <c r="B301">
        <v>667</v>
      </c>
      <c r="E301" s="13"/>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2:30" x14ac:dyDescent="0.25">
      <c r="B302">
        <v>876</v>
      </c>
      <c r="E302" s="13"/>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2:30" x14ac:dyDescent="0.25">
      <c r="B303">
        <v>157</v>
      </c>
      <c r="E303" s="13"/>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2:30" x14ac:dyDescent="0.25">
      <c r="B304">
        <v>568</v>
      </c>
      <c r="E304" s="13"/>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2:30" x14ac:dyDescent="0.25">
      <c r="B305">
        <v>948</v>
      </c>
      <c r="E305" s="13"/>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2:30" x14ac:dyDescent="0.25">
      <c r="B306">
        <v>251</v>
      </c>
      <c r="E306" s="13"/>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2:30" x14ac:dyDescent="0.25">
      <c r="B307">
        <v>169</v>
      </c>
      <c r="E307" s="13"/>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2:30" x14ac:dyDescent="0.25">
      <c r="B308">
        <v>272</v>
      </c>
      <c r="E308" s="13"/>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2:30" x14ac:dyDescent="0.25">
      <c r="B309">
        <v>918</v>
      </c>
      <c r="E309" s="13"/>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2:30" x14ac:dyDescent="0.25">
      <c r="B310">
        <v>553</v>
      </c>
      <c r="E310" s="13"/>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2:30" x14ac:dyDescent="0.25">
      <c r="B311">
        <v>881</v>
      </c>
      <c r="E311" s="13"/>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2:30" x14ac:dyDescent="0.25">
      <c r="B312">
        <v>982</v>
      </c>
      <c r="E312" s="13"/>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2:30" x14ac:dyDescent="0.25">
      <c r="B313">
        <v>718</v>
      </c>
      <c r="E313" s="13"/>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2:30" x14ac:dyDescent="0.25">
      <c r="B314">
        <v>468</v>
      </c>
      <c r="E314" s="13"/>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2:30" x14ac:dyDescent="0.25">
      <c r="B315">
        <v>885</v>
      </c>
      <c r="E315" s="13"/>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2:30" x14ac:dyDescent="0.25">
      <c r="B316">
        <v>341</v>
      </c>
      <c r="E316" s="13"/>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2:30" x14ac:dyDescent="0.25">
      <c r="B317">
        <v>478</v>
      </c>
      <c r="E317" s="13"/>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2:30" x14ac:dyDescent="0.25">
      <c r="B318">
        <v>745</v>
      </c>
      <c r="E318" s="13"/>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2:30" x14ac:dyDescent="0.25">
      <c r="B319">
        <v>340</v>
      </c>
      <c r="E319" s="13"/>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2:30" x14ac:dyDescent="0.25">
      <c r="B320">
        <v>469</v>
      </c>
      <c r="E320" s="13"/>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2:30" x14ac:dyDescent="0.25">
      <c r="B321">
        <v>900</v>
      </c>
      <c r="E321" s="13"/>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2:30" x14ac:dyDescent="0.25">
      <c r="B322">
        <v>888</v>
      </c>
      <c r="E322" s="13"/>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2:30" x14ac:dyDescent="0.25">
      <c r="B323">
        <v>845</v>
      </c>
      <c r="E323" s="13"/>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2:30" x14ac:dyDescent="0.25">
      <c r="B324">
        <v>346</v>
      </c>
      <c r="E324" s="13"/>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2:30" x14ac:dyDescent="0.25">
      <c r="B325">
        <v>995</v>
      </c>
      <c r="E325" s="13"/>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2:30" x14ac:dyDescent="0.25">
      <c r="B326">
        <v>791</v>
      </c>
      <c r="E326" s="13"/>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2:30" x14ac:dyDescent="0.25">
      <c r="B327">
        <v>917</v>
      </c>
      <c r="E327" s="13"/>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2:30" x14ac:dyDescent="0.25">
      <c r="B328">
        <v>599</v>
      </c>
      <c r="E328" s="13"/>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2:30" x14ac:dyDescent="0.25">
      <c r="B329">
        <v>385</v>
      </c>
      <c r="E329" s="13"/>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2:30" x14ac:dyDescent="0.25">
      <c r="B330">
        <v>894</v>
      </c>
      <c r="E330" s="13"/>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2:30" x14ac:dyDescent="0.25">
      <c r="B331">
        <v>700</v>
      </c>
      <c r="E331" s="13"/>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2:30" x14ac:dyDescent="0.25">
      <c r="B332">
        <v>546</v>
      </c>
      <c r="E332" s="13"/>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2:30" x14ac:dyDescent="0.25">
      <c r="B333">
        <v>209</v>
      </c>
      <c r="E333" s="13"/>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2:30" x14ac:dyDescent="0.25">
      <c r="B334">
        <v>853</v>
      </c>
      <c r="E334" s="13"/>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2:30" x14ac:dyDescent="0.25">
      <c r="B335">
        <v>741</v>
      </c>
      <c r="E335" s="13"/>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2:30" x14ac:dyDescent="0.25">
      <c r="B336">
        <v>139</v>
      </c>
      <c r="E336" s="13"/>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2:30" x14ac:dyDescent="0.25">
      <c r="B337">
        <v>609</v>
      </c>
      <c r="E337" s="13"/>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2:30" x14ac:dyDescent="0.25">
      <c r="B338">
        <v>221</v>
      </c>
      <c r="E338" s="13"/>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2:30" x14ac:dyDescent="0.25">
      <c r="B339">
        <v>267</v>
      </c>
      <c r="E339" s="13"/>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2:30" x14ac:dyDescent="0.25">
      <c r="B340">
        <v>283</v>
      </c>
      <c r="E340" s="13"/>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2:30" x14ac:dyDescent="0.25">
      <c r="B341">
        <v>942</v>
      </c>
      <c r="E341" s="13"/>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2:30" x14ac:dyDescent="0.25">
      <c r="B342">
        <v>484</v>
      </c>
      <c r="E342" s="13"/>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2:30" x14ac:dyDescent="0.25">
      <c r="B343">
        <v>282</v>
      </c>
      <c r="E343" s="13"/>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2:30" x14ac:dyDescent="0.25">
      <c r="B344">
        <v>413</v>
      </c>
      <c r="E344" s="13"/>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2:30" x14ac:dyDescent="0.25">
      <c r="B345">
        <v>526</v>
      </c>
      <c r="E345" s="13"/>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2:30" x14ac:dyDescent="0.25">
      <c r="B346">
        <v>821</v>
      </c>
      <c r="E346" s="13"/>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2:30" x14ac:dyDescent="0.25">
      <c r="B347">
        <v>375</v>
      </c>
      <c r="E347" s="13"/>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2:30" x14ac:dyDescent="0.25">
      <c r="B348">
        <v>446</v>
      </c>
      <c r="E348" s="13"/>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2:30" x14ac:dyDescent="0.25">
      <c r="B349">
        <v>518</v>
      </c>
      <c r="E349" s="13"/>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2:30" x14ac:dyDescent="0.25">
      <c r="B350">
        <v>825</v>
      </c>
      <c r="E350" s="13"/>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2:30" x14ac:dyDescent="0.25">
      <c r="B351">
        <v>238</v>
      </c>
      <c r="E351" s="13"/>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2:30" x14ac:dyDescent="0.25">
      <c r="B352">
        <v>604</v>
      </c>
      <c r="E352" s="13"/>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2:30" x14ac:dyDescent="0.25">
      <c r="B353">
        <v>156</v>
      </c>
      <c r="E353" s="13"/>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2:30" x14ac:dyDescent="0.25">
      <c r="B354">
        <v>561</v>
      </c>
      <c r="E354" s="13"/>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2:30" x14ac:dyDescent="0.25">
      <c r="B355">
        <v>140</v>
      </c>
      <c r="E355" s="13"/>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2:30" x14ac:dyDescent="0.25">
      <c r="B356">
        <v>159</v>
      </c>
      <c r="E356" s="13"/>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2:30" x14ac:dyDescent="0.25">
      <c r="B357">
        <v>923</v>
      </c>
      <c r="E357" s="13"/>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2:30" x14ac:dyDescent="0.25">
      <c r="B358">
        <v>451</v>
      </c>
      <c r="E358" s="13"/>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2:30" x14ac:dyDescent="0.25">
      <c r="B359">
        <v>924</v>
      </c>
      <c r="E359" s="13"/>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2:30" x14ac:dyDescent="0.25">
      <c r="B360">
        <v>483</v>
      </c>
      <c r="E360" s="13"/>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2:30" x14ac:dyDescent="0.25">
      <c r="B361">
        <v>190</v>
      </c>
      <c r="E361" s="13"/>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2:30" x14ac:dyDescent="0.25">
      <c r="B362">
        <v>442</v>
      </c>
      <c r="E362" s="13"/>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2:30" x14ac:dyDescent="0.25">
      <c r="B363">
        <v>778</v>
      </c>
      <c r="E363" s="13"/>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2:30" x14ac:dyDescent="0.25">
      <c r="B364">
        <v>184</v>
      </c>
      <c r="E364" s="13"/>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2:30" x14ac:dyDescent="0.25">
      <c r="B365">
        <v>620</v>
      </c>
      <c r="E365" s="13"/>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2:30" x14ac:dyDescent="0.25">
      <c r="B366">
        <v>255</v>
      </c>
      <c r="E366" s="13"/>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2:30" x14ac:dyDescent="0.25">
      <c r="B367">
        <v>181</v>
      </c>
      <c r="E367" s="13"/>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2:30" x14ac:dyDescent="0.25">
      <c r="B368">
        <v>523</v>
      </c>
      <c r="E368" s="13"/>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2:30" x14ac:dyDescent="0.25">
      <c r="B369">
        <v>785</v>
      </c>
      <c r="E369" s="13"/>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2:30" x14ac:dyDescent="0.25">
      <c r="B370">
        <v>753</v>
      </c>
      <c r="E370" s="13"/>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2:30" x14ac:dyDescent="0.25">
      <c r="B371">
        <v>959</v>
      </c>
      <c r="E371" s="13"/>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2:30" x14ac:dyDescent="0.25">
      <c r="B372">
        <v>768</v>
      </c>
      <c r="E372" s="13"/>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2:30" x14ac:dyDescent="0.25">
      <c r="B373">
        <v>279</v>
      </c>
      <c r="E373" s="13"/>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2:30" x14ac:dyDescent="0.25">
      <c r="B374">
        <v>986</v>
      </c>
      <c r="E374" s="13"/>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2:30" x14ac:dyDescent="0.25">
      <c r="B375">
        <v>348</v>
      </c>
      <c r="E375" s="13"/>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2:30" x14ac:dyDescent="0.25">
      <c r="B376">
        <v>504</v>
      </c>
      <c r="E376" s="13"/>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2:30" x14ac:dyDescent="0.25">
      <c r="B377">
        <v>663</v>
      </c>
      <c r="E377" s="13"/>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2:30" x14ac:dyDescent="0.25">
      <c r="B378">
        <v>227</v>
      </c>
      <c r="E378" s="13"/>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2:30" x14ac:dyDescent="0.25">
      <c r="B379">
        <v>644</v>
      </c>
      <c r="E379" s="13"/>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2:30" x14ac:dyDescent="0.25">
      <c r="B380">
        <v>711</v>
      </c>
      <c r="E380" s="13"/>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2:30" x14ac:dyDescent="0.25">
      <c r="B381">
        <v>394</v>
      </c>
      <c r="E381" s="13"/>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2:30" x14ac:dyDescent="0.25">
      <c r="B382">
        <v>547</v>
      </c>
      <c r="E382" s="13"/>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2:30" x14ac:dyDescent="0.25">
      <c r="B383">
        <v>679</v>
      </c>
      <c r="E383" s="13"/>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2:30" x14ac:dyDescent="0.25">
      <c r="B384">
        <v>106</v>
      </c>
      <c r="E384" s="13"/>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2:30" x14ac:dyDescent="0.25">
      <c r="B385">
        <v>907</v>
      </c>
      <c r="E385" s="13"/>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2:30" x14ac:dyDescent="0.25">
      <c r="B386">
        <v>868</v>
      </c>
      <c r="E386" s="13"/>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2:30" x14ac:dyDescent="0.25">
      <c r="B387">
        <v>137</v>
      </c>
      <c r="E387" s="13"/>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2:30" x14ac:dyDescent="0.25">
      <c r="B388">
        <v>645</v>
      </c>
      <c r="E388" s="13"/>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2:30" x14ac:dyDescent="0.25">
      <c r="B389">
        <v>786</v>
      </c>
      <c r="E389" s="13"/>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2:30" x14ac:dyDescent="0.25">
      <c r="B390">
        <v>974</v>
      </c>
      <c r="E390" s="13"/>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2:30" x14ac:dyDescent="0.25">
      <c r="B391">
        <v>429</v>
      </c>
      <c r="E391" s="13"/>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2:30" x14ac:dyDescent="0.25">
      <c r="B392">
        <v>277</v>
      </c>
      <c r="E392" s="13"/>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2:30" x14ac:dyDescent="0.25">
      <c r="B393">
        <v>925</v>
      </c>
      <c r="E393" s="13"/>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2:30" x14ac:dyDescent="0.25">
      <c r="B394">
        <v>203</v>
      </c>
      <c r="E394" s="13"/>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2:30" x14ac:dyDescent="0.25">
      <c r="B395">
        <v>349</v>
      </c>
      <c r="E395" s="13"/>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2:30" x14ac:dyDescent="0.25">
      <c r="B396">
        <v>425</v>
      </c>
      <c r="E396" s="13"/>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2:30" x14ac:dyDescent="0.25">
      <c r="B397">
        <v>320</v>
      </c>
      <c r="E397" s="13"/>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2:30" x14ac:dyDescent="0.25">
      <c r="B398">
        <v>732</v>
      </c>
      <c r="E398" s="13"/>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2:30" x14ac:dyDescent="0.25">
      <c r="B399">
        <v>514</v>
      </c>
      <c r="E399" s="13"/>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2:30" x14ac:dyDescent="0.25">
      <c r="B400">
        <v>672</v>
      </c>
      <c r="E400" s="13"/>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2:30" x14ac:dyDescent="0.25">
      <c r="B401">
        <v>883</v>
      </c>
      <c r="E401" s="13"/>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2:30" x14ac:dyDescent="0.25">
      <c r="B402">
        <v>980</v>
      </c>
      <c r="E402" s="13"/>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2:30" x14ac:dyDescent="0.25">
      <c r="B403">
        <v>161</v>
      </c>
      <c r="E403" s="13"/>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2:30" x14ac:dyDescent="0.25">
      <c r="B404">
        <v>275</v>
      </c>
      <c r="E404" s="13"/>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2:30" x14ac:dyDescent="0.25">
      <c r="B405">
        <v>474</v>
      </c>
      <c r="E405" s="13"/>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2:30" x14ac:dyDescent="0.25">
      <c r="B406">
        <v>170</v>
      </c>
      <c r="E406" s="13"/>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2:30" x14ac:dyDescent="0.25">
      <c r="B407">
        <v>976</v>
      </c>
      <c r="E407" s="13"/>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2:30" x14ac:dyDescent="0.25">
      <c r="B408">
        <v>710</v>
      </c>
      <c r="E408" s="13"/>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2:30" x14ac:dyDescent="0.25">
      <c r="B409">
        <v>138</v>
      </c>
      <c r="E409" s="13"/>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2:30" x14ac:dyDescent="0.25">
      <c r="B410">
        <v>605</v>
      </c>
      <c r="E410" s="13"/>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2:30" x14ac:dyDescent="0.25">
      <c r="B411">
        <v>703</v>
      </c>
      <c r="E411" s="13"/>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2:30" x14ac:dyDescent="0.25">
      <c r="B412">
        <v>676</v>
      </c>
      <c r="E412" s="13"/>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2:30" x14ac:dyDescent="0.25">
      <c r="B413">
        <v>937</v>
      </c>
      <c r="E413" s="13"/>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2:30" x14ac:dyDescent="0.25">
      <c r="B414">
        <v>477</v>
      </c>
      <c r="E414" s="13"/>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2:30" x14ac:dyDescent="0.25">
      <c r="B415">
        <v>916</v>
      </c>
      <c r="E415" s="13"/>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2:30" x14ac:dyDescent="0.25">
      <c r="B416">
        <v>614</v>
      </c>
      <c r="E416" s="13"/>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2:30" x14ac:dyDescent="0.25">
      <c r="B417">
        <v>550</v>
      </c>
      <c r="E417" s="13"/>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2:30" x14ac:dyDescent="0.25">
      <c r="B418">
        <v>758</v>
      </c>
      <c r="E418" s="13"/>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2:30" x14ac:dyDescent="0.25">
      <c r="B419">
        <v>817</v>
      </c>
      <c r="E419" s="13"/>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2:30" x14ac:dyDescent="0.25">
      <c r="B420">
        <v>908</v>
      </c>
      <c r="E420" s="13"/>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2:30" x14ac:dyDescent="0.25">
      <c r="B421">
        <v>253</v>
      </c>
      <c r="E421" s="13"/>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2:30" x14ac:dyDescent="0.25">
      <c r="B422">
        <v>823</v>
      </c>
      <c r="E422" s="13"/>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2:30" x14ac:dyDescent="0.25">
      <c r="B423">
        <v>409</v>
      </c>
      <c r="E423" s="13"/>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2:30" x14ac:dyDescent="0.25">
      <c r="B424">
        <v>268</v>
      </c>
      <c r="E424" s="13"/>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2:30" x14ac:dyDescent="0.25">
      <c r="B425">
        <v>683</v>
      </c>
      <c r="E425" s="13"/>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2:30" x14ac:dyDescent="0.25">
      <c r="B426">
        <v>407</v>
      </c>
      <c r="E426" s="13"/>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2:30" x14ac:dyDescent="0.25">
      <c r="B427">
        <v>653</v>
      </c>
      <c r="E427" s="13"/>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2:30" x14ac:dyDescent="0.25">
      <c r="B428">
        <v>871</v>
      </c>
      <c r="E428" s="13"/>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2:30" x14ac:dyDescent="0.25">
      <c r="B429">
        <v>852</v>
      </c>
      <c r="E429" s="13"/>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2:30" x14ac:dyDescent="0.25">
      <c r="B430">
        <v>779</v>
      </c>
      <c r="E430" s="13"/>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2:30" x14ac:dyDescent="0.25">
      <c r="B431">
        <v>705</v>
      </c>
      <c r="E431" s="13"/>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2:30" x14ac:dyDescent="0.25">
      <c r="B432">
        <v>815</v>
      </c>
      <c r="E432" s="13"/>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2:30" x14ac:dyDescent="0.25">
      <c r="B433">
        <v>485</v>
      </c>
      <c r="E433" s="13"/>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2:30" x14ac:dyDescent="0.25">
      <c r="B434">
        <v>859</v>
      </c>
      <c r="E434" s="13"/>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2:30" x14ac:dyDescent="0.25">
      <c r="B435">
        <v>809</v>
      </c>
      <c r="E435" s="13"/>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2:30" x14ac:dyDescent="0.25">
      <c r="B436">
        <v>278</v>
      </c>
      <c r="E436" s="13"/>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2:30" x14ac:dyDescent="0.25">
      <c r="B437">
        <v>439</v>
      </c>
      <c r="E437" s="13"/>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2:30" x14ac:dyDescent="0.25">
      <c r="B438">
        <v>648</v>
      </c>
      <c r="E438" s="13"/>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2:30" x14ac:dyDescent="0.25">
      <c r="B439">
        <v>793</v>
      </c>
      <c r="E439" s="13"/>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2:30" x14ac:dyDescent="0.25">
      <c r="B440">
        <v>591</v>
      </c>
      <c r="E440" s="13"/>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2:30" x14ac:dyDescent="0.25">
      <c r="B441">
        <v>315</v>
      </c>
      <c r="E441" s="13"/>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2:30" x14ac:dyDescent="0.25">
      <c r="B442">
        <v>650</v>
      </c>
      <c r="E442" s="13"/>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2:30" x14ac:dyDescent="0.25">
      <c r="B443">
        <v>493</v>
      </c>
      <c r="E443" s="13"/>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2:30" x14ac:dyDescent="0.25">
      <c r="B444">
        <v>716</v>
      </c>
      <c r="E444" s="13"/>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2:30" x14ac:dyDescent="0.25">
      <c r="B445">
        <v>167</v>
      </c>
      <c r="E445" s="13"/>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2:30" x14ac:dyDescent="0.25">
      <c r="B446">
        <v>701</v>
      </c>
      <c r="E446" s="13"/>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2:30" x14ac:dyDescent="0.25">
      <c r="B447">
        <v>671</v>
      </c>
      <c r="E447" s="13"/>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2:30" x14ac:dyDescent="0.25">
      <c r="B448">
        <v>872</v>
      </c>
      <c r="E448" s="13"/>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2:30" x14ac:dyDescent="0.25">
      <c r="B449">
        <v>730</v>
      </c>
      <c r="E449" s="13"/>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2:30" x14ac:dyDescent="0.25">
      <c r="B450">
        <v>406</v>
      </c>
      <c r="E450" s="13"/>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2:30" x14ac:dyDescent="0.25">
      <c r="B451">
        <v>492</v>
      </c>
      <c r="E451" s="13"/>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2:30" x14ac:dyDescent="0.25">
      <c r="B452">
        <v>531</v>
      </c>
      <c r="E452" s="13"/>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row r="453" spans="2:30" x14ac:dyDescent="0.25">
      <c r="B453">
        <v>795</v>
      </c>
      <c r="E453" s="13"/>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row>
    <row r="454" spans="2:30" x14ac:dyDescent="0.25">
      <c r="B454">
        <v>445</v>
      </c>
      <c r="E454" s="13"/>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row>
    <row r="455" spans="2:30" x14ac:dyDescent="0.25">
      <c r="B455">
        <v>433</v>
      </c>
      <c r="E455" s="13"/>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row>
    <row r="456" spans="2:30" x14ac:dyDescent="0.25">
      <c r="B456">
        <v>116</v>
      </c>
      <c r="E456" s="13"/>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row>
    <row r="457" spans="2:30" x14ac:dyDescent="0.25">
      <c r="B457">
        <v>449</v>
      </c>
      <c r="E457" s="13"/>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row>
    <row r="458" spans="2:30" x14ac:dyDescent="0.25">
      <c r="B458">
        <v>624</v>
      </c>
      <c r="E458" s="13"/>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row>
    <row r="459" spans="2:30" x14ac:dyDescent="0.25">
      <c r="B459">
        <v>460</v>
      </c>
      <c r="E459" s="13"/>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row>
    <row r="460" spans="2:30" x14ac:dyDescent="0.25">
      <c r="B460">
        <v>505</v>
      </c>
      <c r="E460" s="13"/>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row>
    <row r="461" spans="2:30" x14ac:dyDescent="0.25">
      <c r="B461">
        <v>858</v>
      </c>
      <c r="E461" s="13"/>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row>
    <row r="462" spans="2:30" x14ac:dyDescent="0.25">
      <c r="B462">
        <v>467</v>
      </c>
      <c r="E462" s="13"/>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row>
    <row r="463" spans="2:30" x14ac:dyDescent="0.25">
      <c r="B463">
        <v>613</v>
      </c>
      <c r="E463" s="13"/>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row>
    <row r="464" spans="2:30" x14ac:dyDescent="0.25">
      <c r="B464">
        <v>866</v>
      </c>
      <c r="E464" s="13"/>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row>
    <row r="465" spans="2:30" x14ac:dyDescent="0.25">
      <c r="B465">
        <v>921</v>
      </c>
      <c r="E465" s="13"/>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row>
    <row r="466" spans="2:30" x14ac:dyDescent="0.25">
      <c r="B466">
        <v>244</v>
      </c>
      <c r="E466" s="13"/>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row>
    <row r="467" spans="2:30" x14ac:dyDescent="0.25">
      <c r="B467">
        <v>356</v>
      </c>
      <c r="E467" s="13"/>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row>
    <row r="468" spans="2:30" x14ac:dyDescent="0.25">
      <c r="B468">
        <v>724</v>
      </c>
      <c r="E468" s="13"/>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row>
    <row r="469" spans="2:30" x14ac:dyDescent="0.25">
      <c r="B469">
        <v>920</v>
      </c>
      <c r="E469" s="13"/>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row>
    <row r="470" spans="2:30" x14ac:dyDescent="0.25">
      <c r="B470">
        <v>435</v>
      </c>
      <c r="E470" s="13"/>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row>
    <row r="471" spans="2:30" x14ac:dyDescent="0.25">
      <c r="B471">
        <v>941</v>
      </c>
      <c r="E471" s="13"/>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row>
    <row r="472" spans="2:30" x14ac:dyDescent="0.25">
      <c r="B472">
        <v>806</v>
      </c>
      <c r="E472" s="13"/>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row>
    <row r="473" spans="2:30" x14ac:dyDescent="0.25">
      <c r="B473">
        <v>287</v>
      </c>
      <c r="E473" s="13"/>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row>
    <row r="474" spans="2:30" x14ac:dyDescent="0.25">
      <c r="B474">
        <v>879</v>
      </c>
      <c r="E474" s="13"/>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row>
    <row r="475" spans="2:30" x14ac:dyDescent="0.25">
      <c r="B475">
        <v>890</v>
      </c>
      <c r="E475" s="13"/>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row>
    <row r="476" spans="2:30" x14ac:dyDescent="0.25">
      <c r="B476">
        <v>160</v>
      </c>
      <c r="E476" s="13"/>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row>
    <row r="477" spans="2:30" x14ac:dyDescent="0.25">
      <c r="B477">
        <v>642</v>
      </c>
      <c r="E477" s="13"/>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row>
    <row r="478" spans="2:30" x14ac:dyDescent="0.25">
      <c r="B478">
        <v>230</v>
      </c>
      <c r="E478" s="13"/>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row>
    <row r="479" spans="2:30" x14ac:dyDescent="0.25">
      <c r="B479">
        <v>816</v>
      </c>
      <c r="E479" s="13"/>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row>
    <row r="480" spans="2:30" x14ac:dyDescent="0.25">
      <c r="B480">
        <v>354</v>
      </c>
      <c r="E480" s="13"/>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row>
    <row r="481" spans="2:30" x14ac:dyDescent="0.25">
      <c r="B481">
        <v>751</v>
      </c>
      <c r="E481" s="13"/>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row>
    <row r="482" spans="2:30" x14ac:dyDescent="0.25">
      <c r="B482">
        <v>487</v>
      </c>
      <c r="E482" s="13"/>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row>
    <row r="483" spans="2:30" x14ac:dyDescent="0.25">
      <c r="B483">
        <v>329</v>
      </c>
      <c r="E483" s="13"/>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row>
    <row r="484" spans="2:30" x14ac:dyDescent="0.25">
      <c r="B484">
        <v>104</v>
      </c>
      <c r="E484" s="13"/>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row>
    <row r="485" spans="2:30" x14ac:dyDescent="0.25">
      <c r="B485">
        <v>993</v>
      </c>
      <c r="E485" s="13"/>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row>
    <row r="486" spans="2:30" x14ac:dyDescent="0.25">
      <c r="B486">
        <v>664</v>
      </c>
      <c r="E486" s="13"/>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row>
    <row r="487" spans="2:30" x14ac:dyDescent="0.25">
      <c r="B487">
        <v>572</v>
      </c>
      <c r="E487" s="13"/>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row>
    <row r="488" spans="2:30" x14ac:dyDescent="0.25">
      <c r="B488">
        <v>828</v>
      </c>
      <c r="E488" s="13"/>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row>
    <row r="489" spans="2:30" x14ac:dyDescent="0.25">
      <c r="B489">
        <v>695</v>
      </c>
      <c r="E489" s="13"/>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row>
    <row r="490" spans="2:30" x14ac:dyDescent="0.25">
      <c r="B490">
        <v>113</v>
      </c>
      <c r="E490" s="13"/>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row>
    <row r="491" spans="2:30" x14ac:dyDescent="0.25">
      <c r="B491">
        <v>536</v>
      </c>
      <c r="E491" s="13"/>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row>
    <row r="492" spans="2:30" x14ac:dyDescent="0.25">
      <c r="B492">
        <v>623</v>
      </c>
      <c r="E492" s="13"/>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row>
    <row r="493" spans="2:30" x14ac:dyDescent="0.25">
      <c r="B493">
        <v>585</v>
      </c>
      <c r="E493" s="13"/>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row>
    <row r="494" spans="2:30" x14ac:dyDescent="0.25">
      <c r="B494">
        <v>195</v>
      </c>
      <c r="E494" s="13"/>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row>
    <row r="495" spans="2:30" x14ac:dyDescent="0.25">
      <c r="B495">
        <v>899</v>
      </c>
      <c r="E495" s="13"/>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row>
    <row r="496" spans="2:30" x14ac:dyDescent="0.25">
      <c r="B496">
        <v>297</v>
      </c>
      <c r="E496" s="13"/>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row>
    <row r="497" spans="2:30" x14ac:dyDescent="0.25">
      <c r="B497">
        <v>374</v>
      </c>
      <c r="E497" s="13"/>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row>
    <row r="498" spans="2:30" x14ac:dyDescent="0.25">
      <c r="B498">
        <v>630</v>
      </c>
      <c r="E498" s="13"/>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row>
    <row r="499" spans="2:30" x14ac:dyDescent="0.25">
      <c r="B499">
        <v>571</v>
      </c>
      <c r="E499" s="13"/>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row>
    <row r="500" spans="2:30" x14ac:dyDescent="0.25">
      <c r="B500">
        <v>240</v>
      </c>
      <c r="E500" s="13"/>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row>
    <row r="501" spans="2:30" x14ac:dyDescent="0.25">
      <c r="B501">
        <v>838</v>
      </c>
      <c r="E501" s="13"/>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row>
    <row r="502" spans="2:30" x14ac:dyDescent="0.25">
      <c r="B502">
        <v>179</v>
      </c>
      <c r="E502" s="13"/>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row>
    <row r="503" spans="2:30" x14ac:dyDescent="0.25">
      <c r="B503">
        <v>887</v>
      </c>
      <c r="E503" s="13"/>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row>
    <row r="504" spans="2:30" x14ac:dyDescent="0.25">
      <c r="B504">
        <v>818</v>
      </c>
      <c r="E504" s="13"/>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row>
    <row r="505" spans="2:30" x14ac:dyDescent="0.25">
      <c r="B505">
        <v>631</v>
      </c>
      <c r="E505" s="13"/>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row>
    <row r="506" spans="2:30" x14ac:dyDescent="0.25">
      <c r="B506">
        <v>574</v>
      </c>
      <c r="E506" s="13"/>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row>
    <row r="507" spans="2:30" x14ac:dyDescent="0.25">
      <c r="B507">
        <v>651</v>
      </c>
      <c r="E507" s="13"/>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row>
    <row r="508" spans="2:30" x14ac:dyDescent="0.25">
      <c r="B508">
        <v>364</v>
      </c>
      <c r="E508" s="13"/>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row>
    <row r="509" spans="2:30" x14ac:dyDescent="0.25">
      <c r="B509">
        <v>476</v>
      </c>
      <c r="E509" s="13"/>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row>
    <row r="510" spans="2:30" x14ac:dyDescent="0.25">
      <c r="B510">
        <v>254</v>
      </c>
      <c r="E510" s="13"/>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row>
    <row r="511" spans="2:30" x14ac:dyDescent="0.25">
      <c r="B511">
        <v>224</v>
      </c>
      <c r="E511" s="13"/>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row>
    <row r="512" spans="2:30" x14ac:dyDescent="0.25">
      <c r="B512">
        <v>970</v>
      </c>
      <c r="E512" s="13"/>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row>
    <row r="513" spans="2:30" x14ac:dyDescent="0.25">
      <c r="B513">
        <v>744</v>
      </c>
      <c r="E513" s="13"/>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row>
    <row r="514" spans="2:30" x14ac:dyDescent="0.25">
      <c r="B514">
        <v>512</v>
      </c>
      <c r="E514" s="13"/>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row>
    <row r="515" spans="2:30" x14ac:dyDescent="0.25">
      <c r="B515">
        <v>940</v>
      </c>
      <c r="E515" s="13"/>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row>
    <row r="516" spans="2:30" x14ac:dyDescent="0.25">
      <c r="B516">
        <v>516</v>
      </c>
      <c r="E516" s="13"/>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row>
    <row r="517" spans="2:30" x14ac:dyDescent="0.25">
      <c r="B517">
        <v>252</v>
      </c>
      <c r="E517" s="13"/>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row>
    <row r="518" spans="2:30" x14ac:dyDescent="0.25">
      <c r="B518">
        <v>740</v>
      </c>
      <c r="E518" s="13"/>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row>
    <row r="519" spans="2:30" x14ac:dyDescent="0.25">
      <c r="B519">
        <v>235</v>
      </c>
      <c r="E519" s="13"/>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row>
    <row r="520" spans="2:30" x14ac:dyDescent="0.25">
      <c r="B520">
        <v>226</v>
      </c>
      <c r="E520" s="13"/>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row>
    <row r="521" spans="2:30" x14ac:dyDescent="0.25">
      <c r="B521">
        <v>922</v>
      </c>
      <c r="E521" s="13"/>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row>
    <row r="522" spans="2:30" x14ac:dyDescent="0.25">
      <c r="B522">
        <v>782</v>
      </c>
      <c r="E522" s="13"/>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row>
    <row r="523" spans="2:30" x14ac:dyDescent="0.25">
      <c r="B523">
        <v>734</v>
      </c>
      <c r="E523" s="13"/>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row>
    <row r="524" spans="2:30" x14ac:dyDescent="0.25">
      <c r="B524">
        <v>563</v>
      </c>
      <c r="E524" s="13"/>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row>
    <row r="525" spans="2:30" x14ac:dyDescent="0.25">
      <c r="B525">
        <v>248</v>
      </c>
      <c r="E525" s="13"/>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row>
    <row r="526" spans="2:30" x14ac:dyDescent="0.25">
      <c r="B526">
        <v>423</v>
      </c>
      <c r="E526" s="13"/>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row>
    <row r="527" spans="2:30" x14ac:dyDescent="0.25">
      <c r="B527">
        <v>419</v>
      </c>
      <c r="E527" s="13"/>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row>
    <row r="528" spans="2:30" x14ac:dyDescent="0.25">
      <c r="B528">
        <v>964</v>
      </c>
      <c r="E528" s="13"/>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row>
    <row r="529" spans="2:30" x14ac:dyDescent="0.25">
      <c r="B529">
        <v>529</v>
      </c>
      <c r="E529" s="13"/>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row>
    <row r="530" spans="2:30" x14ac:dyDescent="0.25">
      <c r="B530">
        <v>688</v>
      </c>
      <c r="E530" s="13"/>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row>
    <row r="531" spans="2:30" x14ac:dyDescent="0.25">
      <c r="B531">
        <v>584</v>
      </c>
      <c r="E531" s="13"/>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row>
    <row r="532" spans="2:30" x14ac:dyDescent="0.25">
      <c r="B532">
        <v>461</v>
      </c>
      <c r="E532" s="13"/>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row>
    <row r="533" spans="2:30" x14ac:dyDescent="0.25">
      <c r="B533">
        <v>800</v>
      </c>
      <c r="E533" s="13"/>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row>
    <row r="534" spans="2:30" x14ac:dyDescent="0.25">
      <c r="B534">
        <v>250</v>
      </c>
      <c r="E534" s="13"/>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row>
    <row r="535" spans="2:30" x14ac:dyDescent="0.25">
      <c r="B535">
        <v>201</v>
      </c>
      <c r="E535" s="13"/>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row>
    <row r="536" spans="2:30" x14ac:dyDescent="0.25">
      <c r="B536">
        <v>361</v>
      </c>
      <c r="E536" s="13"/>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row>
    <row r="537" spans="2:30" x14ac:dyDescent="0.25">
      <c r="B537">
        <v>586</v>
      </c>
      <c r="E537" s="13"/>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row>
    <row r="538" spans="2:30" x14ac:dyDescent="0.25">
      <c r="B538">
        <v>293</v>
      </c>
      <c r="E538" s="13"/>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row>
    <row r="539" spans="2:30" x14ac:dyDescent="0.25">
      <c r="B539">
        <v>358</v>
      </c>
      <c r="E539" s="13"/>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row>
    <row r="540" spans="2:30" x14ac:dyDescent="0.25">
      <c r="B540">
        <v>191</v>
      </c>
      <c r="E540" s="13"/>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row>
    <row r="541" spans="2:30" x14ac:dyDescent="0.25">
      <c r="B541">
        <v>735</v>
      </c>
      <c r="E541" s="13"/>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row>
    <row r="542" spans="2:30" x14ac:dyDescent="0.25">
      <c r="B542">
        <v>939</v>
      </c>
      <c r="E542" s="13"/>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row>
    <row r="543" spans="2:30" x14ac:dyDescent="0.25">
      <c r="B543">
        <v>205</v>
      </c>
      <c r="E543" s="13"/>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row>
    <row r="544" spans="2:30" x14ac:dyDescent="0.25">
      <c r="B544">
        <v>797</v>
      </c>
      <c r="E544" s="13"/>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row>
    <row r="545" spans="2:30" x14ac:dyDescent="0.25">
      <c r="B545">
        <v>130</v>
      </c>
      <c r="E545" s="13"/>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row>
    <row r="546" spans="2:30" x14ac:dyDescent="0.25">
      <c r="B546">
        <v>673</v>
      </c>
      <c r="E546" s="13"/>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row>
    <row r="547" spans="2:30" x14ac:dyDescent="0.25">
      <c r="B547">
        <v>444</v>
      </c>
      <c r="E547" s="13"/>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row>
    <row r="548" spans="2:30" x14ac:dyDescent="0.25">
      <c r="B548">
        <v>847</v>
      </c>
      <c r="E548" s="13"/>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row>
    <row r="549" spans="2:30" x14ac:dyDescent="0.25">
      <c r="B549">
        <v>787</v>
      </c>
      <c r="E549" s="13"/>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row>
    <row r="550" spans="2:30" x14ac:dyDescent="0.25">
      <c r="B550">
        <v>447</v>
      </c>
      <c r="E550" s="13"/>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row>
    <row r="551" spans="2:30" x14ac:dyDescent="0.25">
      <c r="B551">
        <v>566</v>
      </c>
      <c r="E551" s="13"/>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row>
    <row r="552" spans="2:30" x14ac:dyDescent="0.25">
      <c r="B552">
        <v>276</v>
      </c>
      <c r="E552" s="13"/>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row>
    <row r="553" spans="2:30" x14ac:dyDescent="0.25">
      <c r="B553">
        <v>333</v>
      </c>
      <c r="E553" s="13"/>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row>
    <row r="554" spans="2:30" x14ac:dyDescent="0.25">
      <c r="B554">
        <v>865</v>
      </c>
      <c r="E554" s="13"/>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row>
    <row r="555" spans="2:30" x14ac:dyDescent="0.25">
      <c r="B555">
        <v>984</v>
      </c>
      <c r="E555" s="13"/>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row>
    <row r="556" spans="2:30" x14ac:dyDescent="0.25">
      <c r="B556">
        <v>902</v>
      </c>
      <c r="E556" s="13"/>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row>
    <row r="557" spans="2:30" x14ac:dyDescent="0.25">
      <c r="B557">
        <v>481</v>
      </c>
      <c r="E557" s="13"/>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row>
    <row r="558" spans="2:30" x14ac:dyDescent="0.25">
      <c r="B558">
        <v>807</v>
      </c>
      <c r="E558" s="13"/>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row>
    <row r="559" spans="2:30" x14ac:dyDescent="0.25">
      <c r="B559">
        <v>456</v>
      </c>
      <c r="E559" s="13"/>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row>
    <row r="560" spans="2:30" x14ac:dyDescent="0.25">
      <c r="B560">
        <v>580</v>
      </c>
      <c r="E560" s="13"/>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row>
    <row r="561" spans="2:30" x14ac:dyDescent="0.25">
      <c r="B561">
        <v>712</v>
      </c>
      <c r="E561" s="13"/>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row>
    <row r="562" spans="2:30" x14ac:dyDescent="0.25">
      <c r="B562">
        <v>296</v>
      </c>
      <c r="E562" s="13"/>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row>
    <row r="563" spans="2:30" x14ac:dyDescent="0.25">
      <c r="B563">
        <v>317</v>
      </c>
      <c r="E563" s="13"/>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row>
    <row r="564" spans="2:30" x14ac:dyDescent="0.25">
      <c r="B564">
        <v>805</v>
      </c>
      <c r="E564" s="13"/>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row>
    <row r="565" spans="2:30" x14ac:dyDescent="0.25">
      <c r="B565">
        <v>404</v>
      </c>
      <c r="E565" s="13"/>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row>
    <row r="566" spans="2:30" x14ac:dyDescent="0.25">
      <c r="B566">
        <v>437</v>
      </c>
      <c r="E566" s="13"/>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row>
    <row r="567" spans="2:30" x14ac:dyDescent="0.25">
      <c r="B567">
        <v>522</v>
      </c>
      <c r="E567" s="13"/>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row>
    <row r="568" spans="2:30" x14ac:dyDescent="0.25">
      <c r="B568">
        <v>573</v>
      </c>
      <c r="E568" s="13"/>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row>
    <row r="569" spans="2:30" x14ac:dyDescent="0.25">
      <c r="B569">
        <v>665</v>
      </c>
      <c r="E569" s="13"/>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row>
    <row r="570" spans="2:30" x14ac:dyDescent="0.25">
      <c r="B570">
        <v>606</v>
      </c>
      <c r="E570" s="13"/>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row>
    <row r="571" spans="2:30" x14ac:dyDescent="0.25">
      <c r="B571">
        <v>856</v>
      </c>
      <c r="E571" s="13"/>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row>
    <row r="572" spans="2:30" x14ac:dyDescent="0.25">
      <c r="B572">
        <v>682</v>
      </c>
      <c r="E572" s="13"/>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row>
    <row r="573" spans="2:30" x14ac:dyDescent="0.25">
      <c r="B573">
        <v>155</v>
      </c>
      <c r="E573" s="13"/>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row>
    <row r="574" spans="2:30" x14ac:dyDescent="0.25">
      <c r="B574">
        <v>988</v>
      </c>
      <c r="E574" s="13"/>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row>
    <row r="575" spans="2:30" x14ac:dyDescent="0.25">
      <c r="B575">
        <v>975</v>
      </c>
      <c r="E575" s="13"/>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row>
    <row r="576" spans="2:30" x14ac:dyDescent="0.25">
      <c r="B576">
        <v>134</v>
      </c>
      <c r="E576" s="13"/>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row>
    <row r="577" spans="2:30" x14ac:dyDescent="0.25">
      <c r="B577">
        <v>829</v>
      </c>
      <c r="E577" s="13"/>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row>
    <row r="578" spans="2:30" x14ac:dyDescent="0.25">
      <c r="B578">
        <v>952</v>
      </c>
      <c r="E578" s="13"/>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row>
    <row r="579" spans="2:30" x14ac:dyDescent="0.25">
      <c r="B579">
        <v>417</v>
      </c>
      <c r="E579" s="13"/>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row>
    <row r="580" spans="2:30" x14ac:dyDescent="0.25">
      <c r="B580">
        <v>142</v>
      </c>
      <c r="E580" s="13"/>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row>
    <row r="581" spans="2:30" x14ac:dyDescent="0.25">
      <c r="B581">
        <v>727</v>
      </c>
      <c r="E581" s="13"/>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row>
    <row r="582" spans="2:30" x14ac:dyDescent="0.25">
      <c r="B582">
        <v>127</v>
      </c>
      <c r="E582" s="13"/>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row>
    <row r="583" spans="2:30" x14ac:dyDescent="0.25">
      <c r="B583">
        <v>491</v>
      </c>
      <c r="E583" s="13"/>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row>
    <row r="584" spans="2:30" x14ac:dyDescent="0.25">
      <c r="B584">
        <v>944</v>
      </c>
      <c r="E584" s="13"/>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row>
    <row r="585" spans="2:30" x14ac:dyDescent="0.25">
      <c r="B585">
        <v>840</v>
      </c>
      <c r="E585" s="13"/>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row>
    <row r="586" spans="2:30" x14ac:dyDescent="0.25">
      <c r="B586">
        <v>769</v>
      </c>
      <c r="E586" s="13"/>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row>
    <row r="587" spans="2:30" x14ac:dyDescent="0.25">
      <c r="B587">
        <v>464</v>
      </c>
      <c r="E587" s="13"/>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row>
    <row r="588" spans="2:30" x14ac:dyDescent="0.25">
      <c r="B588">
        <v>562</v>
      </c>
      <c r="E588" s="13"/>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row>
    <row r="589" spans="2:30" x14ac:dyDescent="0.25">
      <c r="B589">
        <v>273</v>
      </c>
      <c r="E589" s="13"/>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row>
    <row r="590" spans="2:30" x14ac:dyDescent="0.25">
      <c r="B590">
        <v>935</v>
      </c>
      <c r="E590" s="13"/>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row>
    <row r="591" spans="2:30" x14ac:dyDescent="0.25">
      <c r="B591">
        <v>733</v>
      </c>
      <c r="E591" s="13"/>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row>
    <row r="592" spans="2:30" x14ac:dyDescent="0.25">
      <c r="B592">
        <v>443</v>
      </c>
      <c r="E592" s="13"/>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row>
    <row r="593" spans="2:30" x14ac:dyDescent="0.25">
      <c r="B593">
        <v>164</v>
      </c>
      <c r="E593" s="13"/>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row>
    <row r="594" spans="2:30" x14ac:dyDescent="0.25">
      <c r="B594">
        <v>726</v>
      </c>
      <c r="E594" s="13"/>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row>
    <row r="595" spans="2:30" x14ac:dyDescent="0.25">
      <c r="B595">
        <v>989</v>
      </c>
      <c r="E595" s="13"/>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row>
    <row r="596" spans="2:30" x14ac:dyDescent="0.25">
      <c r="B596">
        <v>323</v>
      </c>
      <c r="E596" s="13"/>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row>
    <row r="597" spans="2:30" x14ac:dyDescent="0.25">
      <c r="B597">
        <v>896</v>
      </c>
      <c r="E597" s="13"/>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row>
    <row r="598" spans="2:30" x14ac:dyDescent="0.25">
      <c r="B598">
        <v>219</v>
      </c>
      <c r="E598" s="13"/>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row>
    <row r="599" spans="2:30" x14ac:dyDescent="0.25">
      <c r="B599">
        <v>641</v>
      </c>
      <c r="E599" s="13"/>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row>
    <row r="600" spans="2:30" x14ac:dyDescent="0.25">
      <c r="B600">
        <v>218</v>
      </c>
      <c r="E600" s="13"/>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row>
    <row r="601" spans="2:30" x14ac:dyDescent="0.25">
      <c r="B601">
        <v>110</v>
      </c>
      <c r="E601" s="13"/>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row>
    <row r="602" spans="2:30" x14ac:dyDescent="0.25">
      <c r="B602">
        <v>488</v>
      </c>
      <c r="E602" s="13"/>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row>
    <row r="603" spans="2:30" x14ac:dyDescent="0.25">
      <c r="B603">
        <v>147</v>
      </c>
      <c r="E603" s="13"/>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row>
    <row r="604" spans="2:30" x14ac:dyDescent="0.25">
      <c r="B604">
        <v>882</v>
      </c>
      <c r="E604" s="13"/>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row>
    <row r="605" spans="2:30" x14ac:dyDescent="0.25">
      <c r="B605">
        <v>334</v>
      </c>
      <c r="E605" s="13"/>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row>
    <row r="606" spans="2:30" x14ac:dyDescent="0.25">
      <c r="B606">
        <v>763</v>
      </c>
      <c r="E606" s="13"/>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row>
    <row r="607" spans="2:30" x14ac:dyDescent="0.25">
      <c r="B607">
        <v>588</v>
      </c>
      <c r="E607" s="13"/>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row>
    <row r="608" spans="2:30" x14ac:dyDescent="0.25">
      <c r="B608">
        <v>197</v>
      </c>
      <c r="E608" s="13"/>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row>
    <row r="609" spans="2:30" x14ac:dyDescent="0.25">
      <c r="B609">
        <v>627</v>
      </c>
      <c r="E609" s="13"/>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row>
    <row r="610" spans="2:30" x14ac:dyDescent="0.25">
      <c r="B610">
        <v>594</v>
      </c>
      <c r="E610" s="13"/>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row>
    <row r="611" spans="2:30" x14ac:dyDescent="0.25">
      <c r="B611">
        <v>509</v>
      </c>
      <c r="E611" s="13"/>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row>
    <row r="612" spans="2:30" x14ac:dyDescent="0.25">
      <c r="B612">
        <v>794</v>
      </c>
      <c r="E612" s="13"/>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row>
    <row r="613" spans="2:30" x14ac:dyDescent="0.25">
      <c r="B613">
        <v>927</v>
      </c>
      <c r="E613" s="13"/>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row>
    <row r="614" spans="2:30" x14ac:dyDescent="0.25">
      <c r="B614">
        <v>997</v>
      </c>
      <c r="E614" s="13"/>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row>
    <row r="615" spans="2:30" x14ac:dyDescent="0.25">
      <c r="B615">
        <v>602</v>
      </c>
      <c r="E615" s="13"/>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row>
    <row r="616" spans="2:30" x14ac:dyDescent="0.25">
      <c r="B616">
        <v>305</v>
      </c>
      <c r="E616" s="13"/>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row>
    <row r="617" spans="2:30" x14ac:dyDescent="0.25">
      <c r="B617">
        <v>632</v>
      </c>
      <c r="E617" s="13"/>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row>
    <row r="618" spans="2:30" x14ac:dyDescent="0.25">
      <c r="B618">
        <v>616</v>
      </c>
      <c r="E618" s="13"/>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row>
    <row r="619" spans="2:30" x14ac:dyDescent="0.25">
      <c r="B619">
        <v>271</v>
      </c>
      <c r="E619" s="13"/>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row>
    <row r="620" spans="2:30" x14ac:dyDescent="0.25">
      <c r="B620">
        <v>236</v>
      </c>
      <c r="E620" s="13"/>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row>
    <row r="621" spans="2:30" x14ac:dyDescent="0.25">
      <c r="B621">
        <v>843</v>
      </c>
      <c r="E621" s="13"/>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row>
    <row r="622" spans="2:30" x14ac:dyDescent="0.25">
      <c r="B622">
        <v>129</v>
      </c>
      <c r="E622" s="13"/>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row>
    <row r="623" spans="2:30" x14ac:dyDescent="0.25">
      <c r="B623">
        <v>714</v>
      </c>
      <c r="E623" s="13"/>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row>
    <row r="624" spans="2:30" x14ac:dyDescent="0.25">
      <c r="B624">
        <v>415</v>
      </c>
      <c r="E624" s="13"/>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row>
    <row r="625" spans="2:30" x14ac:dyDescent="0.25">
      <c r="B625">
        <v>857</v>
      </c>
      <c r="E625" s="13"/>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row>
    <row r="626" spans="2:30" x14ac:dyDescent="0.25">
      <c r="B626">
        <v>655</v>
      </c>
      <c r="E626" s="13"/>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row>
    <row r="627" spans="2:30" x14ac:dyDescent="0.25">
      <c r="B627">
        <v>938</v>
      </c>
      <c r="E627" s="13"/>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row>
    <row r="628" spans="2:30" x14ac:dyDescent="0.25">
      <c r="B628">
        <v>607</v>
      </c>
      <c r="E628" s="13"/>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row>
    <row r="629" spans="2:30" x14ac:dyDescent="0.25">
      <c r="B629">
        <v>431</v>
      </c>
      <c r="E629" s="13"/>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row>
    <row r="630" spans="2:30" x14ac:dyDescent="0.25">
      <c r="B630">
        <v>985</v>
      </c>
      <c r="E630" s="13"/>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row>
    <row r="631" spans="2:30" x14ac:dyDescent="0.25">
      <c r="B631">
        <v>408</v>
      </c>
      <c r="E631" s="13"/>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row>
    <row r="632" spans="2:30" x14ac:dyDescent="0.25">
      <c r="B632">
        <v>897</v>
      </c>
      <c r="E632" s="13"/>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row>
    <row r="633" spans="2:30" x14ac:dyDescent="0.25">
      <c r="B633">
        <v>438</v>
      </c>
      <c r="E633" s="13"/>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row>
    <row r="634" spans="2:30" x14ac:dyDescent="0.25">
      <c r="B634">
        <v>136</v>
      </c>
      <c r="E634" s="13"/>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row>
    <row r="635" spans="2:30" x14ac:dyDescent="0.25">
      <c r="B635">
        <v>686</v>
      </c>
      <c r="E635" s="13"/>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row>
    <row r="636" spans="2:30" x14ac:dyDescent="0.25">
      <c r="B636">
        <v>542</v>
      </c>
      <c r="E636" s="13"/>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row>
    <row r="637" spans="2:30" x14ac:dyDescent="0.25">
      <c r="B637">
        <v>465</v>
      </c>
      <c r="E637" s="13"/>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row>
    <row r="638" spans="2:30" x14ac:dyDescent="0.25">
      <c r="B638">
        <v>314</v>
      </c>
      <c r="E638" s="13"/>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row>
    <row r="639" spans="2:30" x14ac:dyDescent="0.25">
      <c r="B639">
        <v>117</v>
      </c>
      <c r="E639" s="13"/>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row>
    <row r="640" spans="2:30" x14ac:dyDescent="0.25">
      <c r="B640">
        <v>330</v>
      </c>
      <c r="E640" s="13"/>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row>
    <row r="641" spans="2:30" x14ac:dyDescent="0.25">
      <c r="B641">
        <v>979</v>
      </c>
      <c r="E641" s="13"/>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row>
    <row r="642" spans="2:30" x14ac:dyDescent="0.25">
      <c r="B642">
        <v>971</v>
      </c>
      <c r="E642" s="13"/>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row>
    <row r="643" spans="2:30" x14ac:dyDescent="0.25">
      <c r="B643">
        <v>360</v>
      </c>
      <c r="E643" s="13"/>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row>
    <row r="644" spans="2:30" x14ac:dyDescent="0.25">
      <c r="B644">
        <v>767</v>
      </c>
      <c r="E644" s="13"/>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row>
    <row r="645" spans="2:30" x14ac:dyDescent="0.25">
      <c r="B645">
        <v>919</v>
      </c>
      <c r="E645" s="13"/>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row>
    <row r="646" spans="2:30" x14ac:dyDescent="0.25">
      <c r="B646">
        <v>678</v>
      </c>
      <c r="E646" s="13"/>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row>
    <row r="647" spans="2:30" x14ac:dyDescent="0.25">
      <c r="B647">
        <v>345</v>
      </c>
      <c r="E647" s="13"/>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row>
    <row r="648" spans="2:30" x14ac:dyDescent="0.25">
      <c r="B648">
        <v>869</v>
      </c>
      <c r="E648" s="13"/>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row>
    <row r="649" spans="2:30" x14ac:dyDescent="0.25">
      <c r="B649">
        <v>649</v>
      </c>
      <c r="E649" s="13"/>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row>
    <row r="650" spans="2:30" x14ac:dyDescent="0.25">
      <c r="B650">
        <v>135</v>
      </c>
      <c r="E650" s="13"/>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row>
    <row r="651" spans="2:30" x14ac:dyDescent="0.25">
      <c r="B651">
        <v>534</v>
      </c>
      <c r="E651" s="13"/>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row>
    <row r="652" spans="2:30" x14ac:dyDescent="0.25">
      <c r="B652">
        <v>166</v>
      </c>
      <c r="E652" s="13"/>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row>
    <row r="653" spans="2:30" x14ac:dyDescent="0.25">
      <c r="B653">
        <v>490</v>
      </c>
      <c r="E653" s="13"/>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row>
    <row r="654" spans="2:30" x14ac:dyDescent="0.25">
      <c r="B654">
        <v>873</v>
      </c>
      <c r="E654" s="13"/>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row>
    <row r="655" spans="2:30" x14ac:dyDescent="0.25">
      <c r="B655">
        <v>421</v>
      </c>
      <c r="E655" s="13"/>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row>
    <row r="656" spans="2:30" x14ac:dyDescent="0.25">
      <c r="B656">
        <v>384</v>
      </c>
      <c r="E656" s="13"/>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row>
    <row r="657" spans="2:30" x14ac:dyDescent="0.25">
      <c r="B657">
        <v>775</v>
      </c>
      <c r="E657" s="13"/>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row>
    <row r="658" spans="2:30" x14ac:dyDescent="0.25">
      <c r="B658">
        <v>123</v>
      </c>
      <c r="E658" s="13"/>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row>
    <row r="659" spans="2:30" x14ac:dyDescent="0.25">
      <c r="B659">
        <v>186</v>
      </c>
      <c r="E659" s="13"/>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row>
    <row r="660" spans="2:30" x14ac:dyDescent="0.25">
      <c r="B660">
        <v>846</v>
      </c>
      <c r="E660" s="13"/>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row>
    <row r="661" spans="2:30" x14ac:dyDescent="0.25">
      <c r="B661">
        <v>625</v>
      </c>
      <c r="E661" s="13"/>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row>
    <row r="662" spans="2:30" x14ac:dyDescent="0.25">
      <c r="B662">
        <v>582</v>
      </c>
      <c r="E662" s="13"/>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row>
    <row r="663" spans="2:30" x14ac:dyDescent="0.25">
      <c r="B663">
        <v>502</v>
      </c>
      <c r="E663" s="13"/>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row>
    <row r="664" spans="2:30" x14ac:dyDescent="0.25">
      <c r="B664">
        <v>774</v>
      </c>
      <c r="E664" s="13"/>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row>
    <row r="665" spans="2:30" x14ac:dyDescent="0.25">
      <c r="B665">
        <v>233</v>
      </c>
      <c r="E665" s="13"/>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row>
    <row r="666" spans="2:30" x14ac:dyDescent="0.25">
      <c r="B666">
        <v>270</v>
      </c>
      <c r="E666" s="13"/>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row>
    <row r="667" spans="2:30" x14ac:dyDescent="0.25">
      <c r="B667">
        <v>963</v>
      </c>
      <c r="E667" s="13"/>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row>
    <row r="668" spans="2:30" x14ac:dyDescent="0.25">
      <c r="B668">
        <v>262</v>
      </c>
      <c r="E668" s="13"/>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row>
    <row r="669" spans="2:30" x14ac:dyDescent="0.25">
      <c r="B669">
        <v>541</v>
      </c>
      <c r="E669" s="13"/>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row>
    <row r="670" spans="2:30" x14ac:dyDescent="0.25">
      <c r="B670">
        <v>187</v>
      </c>
      <c r="E670" s="13"/>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row>
    <row r="671" spans="2:30" x14ac:dyDescent="0.25">
      <c r="B671">
        <v>339</v>
      </c>
      <c r="E671" s="13"/>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row>
    <row r="672" spans="2:30" x14ac:dyDescent="0.25">
      <c r="B672">
        <v>884</v>
      </c>
      <c r="E672" s="13"/>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row>
    <row r="673" spans="2:30" x14ac:dyDescent="0.25">
      <c r="B673">
        <v>480</v>
      </c>
      <c r="E673" s="13"/>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row>
    <row r="674" spans="2:30" x14ac:dyDescent="0.25">
      <c r="B674">
        <v>777</v>
      </c>
      <c r="E674" s="13"/>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row>
    <row r="675" spans="2:30" x14ac:dyDescent="0.25">
      <c r="B675">
        <v>647</v>
      </c>
      <c r="E675" s="13"/>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row>
    <row r="676" spans="2:30" x14ac:dyDescent="0.25">
      <c r="B676">
        <v>146</v>
      </c>
      <c r="E676" s="13"/>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row>
    <row r="677" spans="2:30" x14ac:dyDescent="0.25">
      <c r="B677">
        <v>757</v>
      </c>
      <c r="E677" s="13"/>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row>
    <row r="678" spans="2:30" x14ac:dyDescent="0.25">
      <c r="B678">
        <v>256</v>
      </c>
      <c r="E678" s="13"/>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row>
    <row r="679" spans="2:30" x14ac:dyDescent="0.25">
      <c r="B679">
        <v>928</v>
      </c>
      <c r="E679" s="13"/>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row>
    <row r="680" spans="2:30" x14ac:dyDescent="0.25">
      <c r="B680">
        <v>503</v>
      </c>
      <c r="E680" s="13"/>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row>
    <row r="681" spans="2:30" x14ac:dyDescent="0.25">
      <c r="B681">
        <v>198</v>
      </c>
      <c r="E681" s="13"/>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row>
    <row r="682" spans="2:30" x14ac:dyDescent="0.25">
      <c r="B682">
        <v>990</v>
      </c>
      <c r="E682" s="13"/>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row>
    <row r="683" spans="2:30" x14ac:dyDescent="0.25">
      <c r="B683">
        <v>228</v>
      </c>
      <c r="E683" s="13"/>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row>
    <row r="684" spans="2:30" x14ac:dyDescent="0.25">
      <c r="B684">
        <v>365</v>
      </c>
      <c r="E684" s="13"/>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row>
    <row r="685" spans="2:30" x14ac:dyDescent="0.25">
      <c r="B685">
        <v>463</v>
      </c>
      <c r="E685" s="13"/>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row>
    <row r="686" spans="2:30" x14ac:dyDescent="0.25">
      <c r="B686">
        <v>217</v>
      </c>
      <c r="E686" s="13"/>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row>
    <row r="687" spans="2:30" x14ac:dyDescent="0.25">
      <c r="B687">
        <v>400</v>
      </c>
      <c r="E687" s="13"/>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row>
    <row r="688" spans="2:30" x14ac:dyDescent="0.25">
      <c r="B688">
        <v>690</v>
      </c>
      <c r="E688" s="13"/>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row>
    <row r="689" spans="2:30" x14ac:dyDescent="0.25">
      <c r="B689">
        <v>183</v>
      </c>
      <c r="E689" s="13"/>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row>
    <row r="690" spans="2:30" x14ac:dyDescent="0.25">
      <c r="B690">
        <v>399</v>
      </c>
      <c r="E690" s="13"/>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row>
    <row r="691" spans="2:30" x14ac:dyDescent="0.25">
      <c r="B691">
        <v>389</v>
      </c>
      <c r="E691" s="13"/>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row>
    <row r="692" spans="2:30" x14ac:dyDescent="0.25">
      <c r="B692">
        <v>999</v>
      </c>
      <c r="E692" s="13"/>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row>
    <row r="693" spans="2:30" x14ac:dyDescent="0.25">
      <c r="B693">
        <v>764</v>
      </c>
      <c r="E693" s="13"/>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row>
    <row r="694" spans="2:30" x14ac:dyDescent="0.25">
      <c r="B694">
        <v>947</v>
      </c>
      <c r="E694" s="13"/>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row>
    <row r="695" spans="2:30" x14ac:dyDescent="0.25">
      <c r="B695">
        <v>886</v>
      </c>
      <c r="E695" s="13"/>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row>
    <row r="696" spans="2:30" x14ac:dyDescent="0.25">
      <c r="B696">
        <v>280</v>
      </c>
      <c r="E696" s="13"/>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row>
    <row r="697" spans="2:30" x14ac:dyDescent="0.25">
      <c r="B697">
        <v>579</v>
      </c>
      <c r="E697" s="13"/>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row>
    <row r="698" spans="2:30" x14ac:dyDescent="0.25">
      <c r="B698">
        <v>495</v>
      </c>
      <c r="E698" s="13"/>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row>
    <row r="699" spans="2:30" x14ac:dyDescent="0.25">
      <c r="B699">
        <v>958</v>
      </c>
      <c r="E699" s="13"/>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row>
    <row r="700" spans="2:30" x14ac:dyDescent="0.25">
      <c r="B700">
        <v>303</v>
      </c>
      <c r="E700" s="13"/>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row>
    <row r="701" spans="2:30" x14ac:dyDescent="0.25">
      <c r="B701">
        <v>414</v>
      </c>
      <c r="E701" s="13"/>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row>
    <row r="702" spans="2:30" x14ac:dyDescent="0.25">
      <c r="B702">
        <v>325</v>
      </c>
      <c r="E702" s="13"/>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row>
    <row r="703" spans="2:30" x14ac:dyDescent="0.25">
      <c r="B703">
        <v>141</v>
      </c>
      <c r="E703" s="13"/>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row>
    <row r="704" spans="2:30" x14ac:dyDescent="0.25">
      <c r="B704">
        <v>992</v>
      </c>
      <c r="E704" s="13"/>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row>
    <row r="705" spans="2:30" x14ac:dyDescent="0.25">
      <c r="B705">
        <v>772</v>
      </c>
      <c r="E705" s="13"/>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row>
    <row r="706" spans="2:30" x14ac:dyDescent="0.25">
      <c r="B706">
        <v>911</v>
      </c>
      <c r="E706" s="13"/>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row>
    <row r="707" spans="2:30" x14ac:dyDescent="0.25">
      <c r="B707">
        <v>933</v>
      </c>
      <c r="E707" s="13"/>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row>
    <row r="708" spans="2:30" x14ac:dyDescent="0.25">
      <c r="B708">
        <v>841</v>
      </c>
      <c r="E708" s="13"/>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row>
    <row r="709" spans="2:30" x14ac:dyDescent="0.25">
      <c r="B709">
        <v>565</v>
      </c>
      <c r="E709" s="13"/>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row>
    <row r="710" spans="2:30" x14ac:dyDescent="0.25">
      <c r="B710">
        <v>903</v>
      </c>
      <c r="E710" s="13"/>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row>
    <row r="711" spans="2:30" x14ac:dyDescent="0.25">
      <c r="B711">
        <v>567</v>
      </c>
      <c r="E711" s="13"/>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row>
    <row r="712" spans="2:30" x14ac:dyDescent="0.25">
      <c r="B712">
        <v>331</v>
      </c>
      <c r="E712" s="13"/>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row>
    <row r="713" spans="2:30" x14ac:dyDescent="0.25">
      <c r="B713">
        <v>527</v>
      </c>
      <c r="E713" s="13"/>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row>
    <row r="714" spans="2:30" x14ac:dyDescent="0.25">
      <c r="B714">
        <v>962</v>
      </c>
      <c r="E714" s="13"/>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row>
    <row r="715" spans="2:30" x14ac:dyDescent="0.25">
      <c r="B715">
        <v>274</v>
      </c>
      <c r="E715" s="13"/>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row>
    <row r="716" spans="2:30" x14ac:dyDescent="0.25">
      <c r="B716">
        <v>422</v>
      </c>
      <c r="E716" s="13"/>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row>
    <row r="717" spans="2:30" x14ac:dyDescent="0.25">
      <c r="B717">
        <v>482</v>
      </c>
      <c r="E717" s="13"/>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row>
    <row r="718" spans="2:30" x14ac:dyDescent="0.25">
      <c r="B718">
        <v>332</v>
      </c>
      <c r="E718" s="13"/>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row>
    <row r="719" spans="2:30" x14ac:dyDescent="0.25">
      <c r="B719">
        <v>380</v>
      </c>
      <c r="E719" s="13"/>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row>
    <row r="720" spans="2:30" x14ac:dyDescent="0.25">
      <c r="B720">
        <v>770</v>
      </c>
      <c r="E720" s="13"/>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row>
    <row r="721" spans="2:30" x14ac:dyDescent="0.25">
      <c r="B721">
        <v>126</v>
      </c>
      <c r="E721" s="13"/>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row>
    <row r="722" spans="2:30" x14ac:dyDescent="0.25">
      <c r="B722">
        <v>912</v>
      </c>
      <c r="E722" s="13"/>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row>
    <row r="723" spans="2:30" x14ac:dyDescent="0.25">
      <c r="B723">
        <v>837</v>
      </c>
      <c r="E723" s="13"/>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row>
    <row r="724" spans="2:30" x14ac:dyDescent="0.25">
      <c r="B724">
        <v>880</v>
      </c>
      <c r="E724" s="13"/>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row>
    <row r="725" spans="2:30" x14ac:dyDescent="0.25">
      <c r="B725">
        <v>519</v>
      </c>
      <c r="E725" s="13"/>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row>
    <row r="726" spans="2:30" x14ac:dyDescent="0.25">
      <c r="B726">
        <v>799</v>
      </c>
      <c r="E726" s="13"/>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row>
    <row r="727" spans="2:30" x14ac:dyDescent="0.25">
      <c r="B727">
        <v>706</v>
      </c>
      <c r="E727" s="13"/>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row>
    <row r="728" spans="2:30" x14ac:dyDescent="0.25">
      <c r="B728">
        <v>713</v>
      </c>
      <c r="E728" s="13"/>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row>
    <row r="729" spans="2:30" x14ac:dyDescent="0.25">
      <c r="B729">
        <v>537</v>
      </c>
      <c r="E729" s="13"/>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row>
    <row r="730" spans="2:30" x14ac:dyDescent="0.25">
      <c r="B730">
        <v>288</v>
      </c>
      <c r="E730" s="13"/>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row>
    <row r="731" spans="2:30" x14ac:dyDescent="0.25">
      <c r="B731">
        <v>709</v>
      </c>
      <c r="E731" s="13"/>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row>
    <row r="732" spans="2:30" x14ac:dyDescent="0.25">
      <c r="B732">
        <v>610</v>
      </c>
      <c r="E732" s="13"/>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row>
    <row r="733" spans="2:30" x14ac:dyDescent="0.25">
      <c r="B733">
        <v>416</v>
      </c>
      <c r="E733" s="13"/>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row>
    <row r="734" spans="2:30" x14ac:dyDescent="0.25">
      <c r="B734">
        <v>637</v>
      </c>
      <c r="E734" s="13"/>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row>
    <row r="735" spans="2:30" x14ac:dyDescent="0.25">
      <c r="B735">
        <v>428</v>
      </c>
      <c r="E735" s="13"/>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row>
    <row r="736" spans="2:30" x14ac:dyDescent="0.25">
      <c r="B736">
        <v>736</v>
      </c>
      <c r="E736" s="13"/>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row>
    <row r="737" spans="2:30" x14ac:dyDescent="0.25">
      <c r="B737">
        <v>820</v>
      </c>
      <c r="E737" s="13"/>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row>
    <row r="738" spans="2:30" x14ac:dyDescent="0.25">
      <c r="B738">
        <v>466</v>
      </c>
      <c r="E738" s="13"/>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row>
    <row r="739" spans="2:30" x14ac:dyDescent="0.25">
      <c r="B739">
        <v>702</v>
      </c>
      <c r="E739" s="13"/>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row>
    <row r="740" spans="2:30" x14ac:dyDescent="0.25">
      <c r="B740">
        <v>410</v>
      </c>
      <c r="E740" s="13"/>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row>
    <row r="741" spans="2:30" x14ac:dyDescent="0.25">
      <c r="B741">
        <v>189</v>
      </c>
      <c r="E741" s="13"/>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row>
    <row r="742" spans="2:30" x14ac:dyDescent="0.25">
      <c r="B742">
        <v>510</v>
      </c>
      <c r="E742" s="13"/>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row>
    <row r="743" spans="2:30" x14ac:dyDescent="0.25">
      <c r="B743">
        <v>196</v>
      </c>
      <c r="E743" s="13"/>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row>
    <row r="744" spans="2:30" x14ac:dyDescent="0.25">
      <c r="B744">
        <v>684</v>
      </c>
      <c r="E744" s="13"/>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row>
    <row r="745" spans="2:30" x14ac:dyDescent="0.25">
      <c r="B745">
        <v>661</v>
      </c>
      <c r="E745" s="13"/>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row>
    <row r="746" spans="2:30" x14ac:dyDescent="0.25">
      <c r="B746">
        <v>525</v>
      </c>
      <c r="E746" s="13"/>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row>
    <row r="747" spans="2:30" x14ac:dyDescent="0.25">
      <c r="B747">
        <v>812</v>
      </c>
      <c r="E747" s="13"/>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row>
    <row r="748" spans="2:30" x14ac:dyDescent="0.25">
      <c r="B748">
        <v>717</v>
      </c>
      <c r="E748" s="13"/>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row>
    <row r="749" spans="2:30" x14ac:dyDescent="0.25">
      <c r="B749">
        <v>943</v>
      </c>
      <c r="E749" s="13"/>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row>
    <row r="750" spans="2:30" x14ac:dyDescent="0.25">
      <c r="B750">
        <v>108</v>
      </c>
      <c r="E750" s="13"/>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row>
    <row r="751" spans="2:30" x14ac:dyDescent="0.25">
      <c r="B751">
        <v>263</v>
      </c>
      <c r="E751" s="13"/>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row>
    <row r="752" spans="2:30" x14ac:dyDescent="0.25">
      <c r="B752">
        <v>309</v>
      </c>
      <c r="E752" s="13"/>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row>
    <row r="753" spans="2:30" x14ac:dyDescent="0.25">
      <c r="B753">
        <v>109</v>
      </c>
      <c r="E753" s="13"/>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row>
    <row r="754" spans="2:30" x14ac:dyDescent="0.25">
      <c r="B754">
        <v>501</v>
      </c>
      <c r="E754" s="13"/>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row>
    <row r="755" spans="2:30" x14ac:dyDescent="0.25">
      <c r="B755">
        <v>471</v>
      </c>
      <c r="E755" s="13"/>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row>
    <row r="756" spans="2:30" x14ac:dyDescent="0.25">
      <c r="B756">
        <v>961</v>
      </c>
      <c r="E756" s="13"/>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row>
    <row r="757" spans="2:30" x14ac:dyDescent="0.25">
      <c r="B757">
        <v>370</v>
      </c>
      <c r="E757" s="13"/>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row>
    <row r="758" spans="2:30" x14ac:dyDescent="0.25">
      <c r="B758">
        <v>188</v>
      </c>
      <c r="E758" s="13"/>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row>
    <row r="759" spans="2:30" x14ac:dyDescent="0.25">
      <c r="B759">
        <v>930</v>
      </c>
      <c r="E759" s="13"/>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row>
    <row r="760" spans="2:30" x14ac:dyDescent="0.25">
      <c r="B760">
        <v>728</v>
      </c>
      <c r="E760" s="13"/>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row>
    <row r="761" spans="2:30" x14ac:dyDescent="0.25">
      <c r="B761">
        <v>556</v>
      </c>
      <c r="E761" s="13"/>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row>
    <row r="762" spans="2:30" x14ac:dyDescent="0.25">
      <c r="B762">
        <v>849</v>
      </c>
      <c r="E762" s="13"/>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row>
    <row r="763" spans="2:30" x14ac:dyDescent="0.25">
      <c r="B763">
        <v>836</v>
      </c>
      <c r="E763" s="13"/>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row>
    <row r="764" spans="2:30" x14ac:dyDescent="0.25">
      <c r="B764">
        <v>842</v>
      </c>
      <c r="E764" s="13"/>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row>
    <row r="765" spans="2:30" x14ac:dyDescent="0.25">
      <c r="B765">
        <v>479</v>
      </c>
      <c r="E765" s="13"/>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row>
    <row r="766" spans="2:30" x14ac:dyDescent="0.25">
      <c r="B766">
        <v>692</v>
      </c>
      <c r="E766" s="13"/>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row>
    <row r="767" spans="2:30" x14ac:dyDescent="0.25">
      <c r="B767">
        <v>388</v>
      </c>
      <c r="E767" s="13"/>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row>
    <row r="768" spans="2:30" x14ac:dyDescent="0.25">
      <c r="B768">
        <v>570</v>
      </c>
      <c r="E768" s="13"/>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row>
    <row r="769" spans="2:30" x14ac:dyDescent="0.25">
      <c r="B769">
        <v>596</v>
      </c>
      <c r="E769" s="13"/>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row>
    <row r="770" spans="2:30" x14ac:dyDescent="0.25">
      <c r="B770">
        <v>834</v>
      </c>
      <c r="E770" s="13"/>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row>
    <row r="771" spans="2:30" x14ac:dyDescent="0.25">
      <c r="B771">
        <v>832</v>
      </c>
      <c r="E771" s="13"/>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row>
    <row r="772" spans="2:30" x14ac:dyDescent="0.25">
      <c r="B772">
        <v>967</v>
      </c>
      <c r="E772" s="13"/>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row>
    <row r="773" spans="2:30" x14ac:dyDescent="0.25">
      <c r="B773">
        <v>996</v>
      </c>
      <c r="E773" s="13"/>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row>
    <row r="774" spans="2:30" x14ac:dyDescent="0.25">
      <c r="B774">
        <v>819</v>
      </c>
      <c r="E774" s="13"/>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row>
    <row r="775" spans="2:30" x14ac:dyDescent="0.25">
      <c r="B775">
        <v>801</v>
      </c>
      <c r="E775" s="13"/>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row>
    <row r="776" spans="2:30" x14ac:dyDescent="0.25">
      <c r="B776">
        <v>517</v>
      </c>
      <c r="E776" s="13"/>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row>
    <row r="777" spans="2:30" x14ac:dyDescent="0.25">
      <c r="B777">
        <v>128</v>
      </c>
      <c r="E777" s="13"/>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row>
    <row r="778" spans="2:30" x14ac:dyDescent="0.25">
      <c r="B778">
        <v>617</v>
      </c>
      <c r="E778" s="13"/>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row>
    <row r="779" spans="2:30" x14ac:dyDescent="0.25">
      <c r="B779">
        <v>454</v>
      </c>
      <c r="E779" s="13"/>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row>
    <row r="780" spans="2:30" x14ac:dyDescent="0.25">
      <c r="B780">
        <v>175</v>
      </c>
      <c r="E780" s="13"/>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row>
    <row r="781" spans="2:30" x14ac:dyDescent="0.25">
      <c r="B781">
        <v>824</v>
      </c>
      <c r="E781" s="13"/>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row>
    <row r="782" spans="2:30" x14ac:dyDescent="0.25">
      <c r="B782">
        <v>707</v>
      </c>
      <c r="E782" s="13"/>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row>
    <row r="783" spans="2:30" x14ac:dyDescent="0.25">
      <c r="B783">
        <v>560</v>
      </c>
      <c r="E783" s="13"/>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row>
    <row r="784" spans="2:30" x14ac:dyDescent="0.25">
      <c r="B784">
        <v>386</v>
      </c>
      <c r="E784" s="13"/>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row>
    <row r="785" spans="2:30" x14ac:dyDescent="0.25">
      <c r="B785">
        <v>628</v>
      </c>
      <c r="E785" s="13"/>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row>
    <row r="786" spans="2:30" x14ac:dyDescent="0.25">
      <c r="B786">
        <v>395</v>
      </c>
      <c r="E786" s="13"/>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row>
    <row r="787" spans="2:30" x14ac:dyDescent="0.25">
      <c r="B787">
        <v>548</v>
      </c>
      <c r="E787" s="13"/>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row>
    <row r="788" spans="2:30" x14ac:dyDescent="0.25">
      <c r="B788">
        <v>725</v>
      </c>
      <c r="E788" s="13"/>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row>
    <row r="789" spans="2:30" x14ac:dyDescent="0.25">
      <c r="B789">
        <v>955</v>
      </c>
      <c r="E789" s="13"/>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row>
    <row r="790" spans="2:30" x14ac:dyDescent="0.25">
      <c r="B790">
        <v>822</v>
      </c>
      <c r="E790" s="13"/>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row>
    <row r="791" spans="2:30" x14ac:dyDescent="0.25">
      <c r="B791">
        <v>851</v>
      </c>
      <c r="E791" s="13"/>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row>
    <row r="792" spans="2:30" x14ac:dyDescent="0.25">
      <c r="B792">
        <v>193</v>
      </c>
      <c r="E792" s="13"/>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row>
    <row r="793" spans="2:30" x14ac:dyDescent="0.25">
      <c r="B793">
        <v>904</v>
      </c>
      <c r="E793" s="13"/>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row>
    <row r="794" spans="2:30" x14ac:dyDescent="0.25">
      <c r="B794">
        <v>761</v>
      </c>
      <c r="E794" s="13"/>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row>
    <row r="795" spans="2:30" x14ac:dyDescent="0.25">
      <c r="B795">
        <v>693</v>
      </c>
      <c r="E795" s="13"/>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row>
    <row r="796" spans="2:30" x14ac:dyDescent="0.25">
      <c r="B796">
        <v>826</v>
      </c>
      <c r="E796" s="13"/>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row>
    <row r="797" spans="2:30" x14ac:dyDescent="0.25">
      <c r="B797">
        <v>344</v>
      </c>
      <c r="E797" s="13"/>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row>
    <row r="798" spans="2:30" x14ac:dyDescent="0.25">
      <c r="B798">
        <v>830</v>
      </c>
      <c r="E798" s="13"/>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row>
    <row r="799" spans="2:30" x14ac:dyDescent="0.25">
      <c r="B799">
        <v>347</v>
      </c>
      <c r="E799" s="13"/>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row>
    <row r="800" spans="2:30" x14ac:dyDescent="0.25">
      <c r="B800">
        <v>987</v>
      </c>
      <c r="E800" s="13"/>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row>
    <row r="801" spans="2:30" x14ac:dyDescent="0.25">
      <c r="B801">
        <v>945</v>
      </c>
      <c r="E801" s="13"/>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row>
    <row r="802" spans="2:30" x14ac:dyDescent="0.25">
      <c r="B802">
        <v>246</v>
      </c>
      <c r="E802" s="13"/>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row>
    <row r="803" spans="2:30" x14ac:dyDescent="0.25">
      <c r="B803">
        <v>783</v>
      </c>
      <c r="E803" s="13"/>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row>
    <row r="804" spans="2:30" x14ac:dyDescent="0.25">
      <c r="B804">
        <v>555</v>
      </c>
      <c r="E804" s="13"/>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row>
    <row r="805" spans="2:30" x14ac:dyDescent="0.25">
      <c r="B805">
        <v>497</v>
      </c>
      <c r="E805" s="13"/>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row>
    <row r="806" spans="2:30" x14ac:dyDescent="0.25">
      <c r="B806">
        <v>749</v>
      </c>
      <c r="E806" s="13"/>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row>
    <row r="807" spans="2:30" x14ac:dyDescent="0.25">
      <c r="B807">
        <v>635</v>
      </c>
      <c r="E807" s="13"/>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row>
    <row r="808" spans="2:30" x14ac:dyDescent="0.25">
      <c r="B808">
        <v>533</v>
      </c>
      <c r="E808" s="13"/>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row>
    <row r="809" spans="2:30" x14ac:dyDescent="0.25">
      <c r="B809">
        <v>742</v>
      </c>
      <c r="E809" s="13"/>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row>
    <row r="810" spans="2:30" x14ac:dyDescent="0.25">
      <c r="B810">
        <v>622</v>
      </c>
      <c r="E810" s="13"/>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row>
    <row r="811" spans="2:30" x14ac:dyDescent="0.25">
      <c r="B811">
        <v>459</v>
      </c>
      <c r="E811" s="13"/>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row>
    <row r="812" spans="2:30" x14ac:dyDescent="0.25">
      <c r="B812">
        <v>891</v>
      </c>
      <c r="E812" s="13"/>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row>
    <row r="813" spans="2:30" x14ac:dyDescent="0.25">
      <c r="B813">
        <v>796</v>
      </c>
      <c r="E813" s="13"/>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row>
    <row r="814" spans="2:30" x14ac:dyDescent="0.25">
      <c r="B814">
        <v>261</v>
      </c>
      <c r="E814" s="13"/>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row>
    <row r="815" spans="2:30" x14ac:dyDescent="0.25">
      <c r="B815">
        <v>669</v>
      </c>
      <c r="E815" s="13"/>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row>
    <row r="816" spans="2:30" x14ac:dyDescent="0.25">
      <c r="B816">
        <v>306</v>
      </c>
      <c r="E816" s="13"/>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row>
    <row r="817" spans="2:30" x14ac:dyDescent="0.25">
      <c r="B817">
        <v>382</v>
      </c>
      <c r="E817" s="13"/>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row>
    <row r="818" spans="2:30" x14ac:dyDescent="0.25">
      <c r="B818">
        <v>220</v>
      </c>
      <c r="E818" s="13"/>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row>
    <row r="819" spans="2:30" x14ac:dyDescent="0.25">
      <c r="B819">
        <v>558</v>
      </c>
      <c r="E819" s="13"/>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row>
    <row r="820" spans="2:30" x14ac:dyDescent="0.25">
      <c r="B820">
        <v>149</v>
      </c>
      <c r="E820" s="13"/>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row>
    <row r="821" spans="2:30" x14ac:dyDescent="0.25">
      <c r="B821">
        <v>237</v>
      </c>
      <c r="E821" s="13"/>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row>
    <row r="822" spans="2:30" x14ac:dyDescent="0.25">
      <c r="B822">
        <v>870</v>
      </c>
      <c r="E822" s="13"/>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row>
    <row r="823" spans="2:30" x14ac:dyDescent="0.25">
      <c r="B823">
        <v>913</v>
      </c>
      <c r="E823" s="13"/>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row>
    <row r="824" spans="2:30" x14ac:dyDescent="0.25">
      <c r="B824">
        <v>165</v>
      </c>
      <c r="E824" s="13"/>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row>
    <row r="825" spans="2:30" x14ac:dyDescent="0.25">
      <c r="B825">
        <v>335</v>
      </c>
      <c r="E825" s="13"/>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row>
    <row r="826" spans="2:30" x14ac:dyDescent="0.25">
      <c r="B826">
        <v>766</v>
      </c>
      <c r="E826" s="13"/>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row>
    <row r="827" spans="2:30" x14ac:dyDescent="0.25">
      <c r="B827">
        <v>143</v>
      </c>
      <c r="E827" s="13"/>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row>
    <row r="828" spans="2:30" x14ac:dyDescent="0.25">
      <c r="B828">
        <v>898</v>
      </c>
      <c r="E828" s="13"/>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row>
    <row r="829" spans="2:30" x14ac:dyDescent="0.25">
      <c r="B829">
        <v>969</v>
      </c>
      <c r="E829" s="13"/>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row>
    <row r="830" spans="2:30" x14ac:dyDescent="0.25">
      <c r="B830">
        <v>811</v>
      </c>
      <c r="E830" s="13"/>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row>
    <row r="831" spans="2:30" x14ac:dyDescent="0.25">
      <c r="B831">
        <v>739</v>
      </c>
      <c r="E831" s="13"/>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row>
    <row r="832" spans="2:30" x14ac:dyDescent="0.25">
      <c r="B832">
        <v>308</v>
      </c>
      <c r="E832" s="13"/>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row>
    <row r="833" spans="2:30" x14ac:dyDescent="0.25">
      <c r="B833">
        <v>462</v>
      </c>
      <c r="E833" s="13"/>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row>
    <row r="834" spans="2:30" x14ac:dyDescent="0.25">
      <c r="B834">
        <v>994</v>
      </c>
      <c r="E834" s="13"/>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row>
    <row r="835" spans="2:30" x14ac:dyDescent="0.25">
      <c r="B835">
        <v>696</v>
      </c>
      <c r="E835" s="13"/>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row>
    <row r="836" spans="2:30" x14ac:dyDescent="0.25">
      <c r="B836">
        <v>966</v>
      </c>
      <c r="E836" s="13"/>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row>
    <row r="837" spans="2:30" x14ac:dyDescent="0.25">
      <c r="B837">
        <v>245</v>
      </c>
      <c r="E837" s="13"/>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row>
    <row r="838" spans="2:30" x14ac:dyDescent="0.25">
      <c r="B838">
        <v>528</v>
      </c>
      <c r="E838" s="13"/>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row>
    <row r="839" spans="2:30" x14ac:dyDescent="0.25">
      <c r="B839">
        <v>564</v>
      </c>
      <c r="E839" s="13"/>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row>
    <row r="840" spans="2:30" x14ac:dyDescent="0.25">
      <c r="B840">
        <v>864</v>
      </c>
      <c r="E840" s="13"/>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row>
    <row r="841" spans="2:30" x14ac:dyDescent="0.25">
      <c r="B841">
        <v>950</v>
      </c>
      <c r="E841" s="13"/>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row>
    <row r="842" spans="2:30" x14ac:dyDescent="0.25">
      <c r="B842">
        <v>152</v>
      </c>
      <c r="E842" s="13"/>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row>
    <row r="843" spans="2:30" x14ac:dyDescent="0.25">
      <c r="B843">
        <v>854</v>
      </c>
      <c r="E843" s="13"/>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row>
    <row r="844" spans="2:30" x14ac:dyDescent="0.25">
      <c r="B844">
        <v>318</v>
      </c>
      <c r="E844" s="13"/>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row>
    <row r="845" spans="2:30" x14ac:dyDescent="0.25">
      <c r="B845">
        <v>301</v>
      </c>
      <c r="E845" s="13"/>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row>
    <row r="846" spans="2:30" x14ac:dyDescent="0.25">
      <c r="B846">
        <v>359</v>
      </c>
      <c r="E846" s="13"/>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row>
    <row r="847" spans="2:30" x14ac:dyDescent="0.25">
      <c r="B847">
        <v>257</v>
      </c>
      <c r="E847" s="13"/>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row>
    <row r="848" spans="2:30" x14ac:dyDescent="0.25">
      <c r="B848">
        <v>162</v>
      </c>
      <c r="E848" s="13"/>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row>
    <row r="849" spans="2:30" x14ac:dyDescent="0.25">
      <c r="B849">
        <v>893</v>
      </c>
      <c r="E849" s="13"/>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row>
    <row r="850" spans="2:30" x14ac:dyDescent="0.25">
      <c r="B850">
        <v>489</v>
      </c>
      <c r="E850" s="13"/>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row>
    <row r="851" spans="2:30" x14ac:dyDescent="0.25">
      <c r="B851">
        <v>124</v>
      </c>
      <c r="E851" s="13"/>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row>
    <row r="852" spans="2:30" x14ac:dyDescent="0.25">
      <c r="B852">
        <v>173</v>
      </c>
      <c r="E852" s="13"/>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row>
    <row r="853" spans="2:30" x14ac:dyDescent="0.25">
      <c r="B853">
        <v>551</v>
      </c>
      <c r="E853" s="13"/>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row>
    <row r="854" spans="2:30" x14ac:dyDescent="0.25">
      <c r="B854">
        <v>951</v>
      </c>
      <c r="E854" s="13"/>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row>
    <row r="855" spans="2:30" x14ac:dyDescent="0.25">
      <c r="B855">
        <v>496</v>
      </c>
      <c r="E855" s="13"/>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row>
    <row r="856" spans="2:30" x14ac:dyDescent="0.25">
      <c r="B856">
        <v>615</v>
      </c>
      <c r="E856" s="13"/>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row>
    <row r="857" spans="2:30" x14ac:dyDescent="0.25">
      <c r="B857">
        <v>756</v>
      </c>
      <c r="E857" s="13"/>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row>
    <row r="858" spans="2:30" x14ac:dyDescent="0.25">
      <c r="B858">
        <v>249</v>
      </c>
      <c r="E858" s="13"/>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row>
    <row r="859" spans="2:30" x14ac:dyDescent="0.25">
      <c r="B859">
        <v>737</v>
      </c>
      <c r="E859" s="13"/>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row>
    <row r="860" spans="2:30" x14ac:dyDescent="0.25">
      <c r="B860">
        <v>145</v>
      </c>
      <c r="E860" s="13"/>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row>
    <row r="861" spans="2:30" x14ac:dyDescent="0.25">
      <c r="B861">
        <v>243</v>
      </c>
      <c r="E861" s="13"/>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row>
    <row r="862" spans="2:30" x14ac:dyDescent="0.25">
      <c r="B862">
        <v>115</v>
      </c>
      <c r="E862" s="13"/>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row>
    <row r="863" spans="2:30" x14ac:dyDescent="0.25">
      <c r="B863">
        <v>120</v>
      </c>
      <c r="E863" s="13"/>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row>
    <row r="864" spans="2:30" x14ac:dyDescent="0.25">
      <c r="B864">
        <v>723</v>
      </c>
      <c r="E864" s="13"/>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row>
    <row r="865" spans="2:30" x14ac:dyDescent="0.25">
      <c r="B865">
        <v>549</v>
      </c>
      <c r="E865" s="13"/>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row>
    <row r="866" spans="2:30" x14ac:dyDescent="0.25">
      <c r="B866">
        <v>612</v>
      </c>
      <c r="E866" s="13"/>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row>
    <row r="867" spans="2:30" x14ac:dyDescent="0.25">
      <c r="B867">
        <v>926</v>
      </c>
      <c r="E867" s="13"/>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row>
    <row r="868" spans="2:30" x14ac:dyDescent="0.25">
      <c r="B868">
        <v>813</v>
      </c>
      <c r="E868" s="13"/>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row>
    <row r="869" spans="2:30" x14ac:dyDescent="0.25">
      <c r="B869">
        <v>583</v>
      </c>
      <c r="E869" s="13"/>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row>
    <row r="870" spans="2:30" x14ac:dyDescent="0.25">
      <c r="B870">
        <v>681</v>
      </c>
      <c r="E870" s="13"/>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row>
    <row r="871" spans="2:30" x14ac:dyDescent="0.25">
      <c r="B871">
        <v>931</v>
      </c>
      <c r="E871" s="13"/>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row>
    <row r="872" spans="2:30" x14ac:dyDescent="0.25">
      <c r="B872">
        <v>875</v>
      </c>
      <c r="E872" s="13"/>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row>
    <row r="873" spans="2:30" x14ac:dyDescent="0.25">
      <c r="B873">
        <v>685</v>
      </c>
      <c r="E873" s="13"/>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row>
    <row r="874" spans="2:30" x14ac:dyDescent="0.25">
      <c r="B874">
        <v>294</v>
      </c>
      <c r="E874" s="13"/>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row>
    <row r="875" spans="2:30" x14ac:dyDescent="0.25">
      <c r="B875">
        <v>199</v>
      </c>
      <c r="E875" s="13"/>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row>
    <row r="876" spans="2:30" x14ac:dyDescent="0.25">
      <c r="B876">
        <v>486</v>
      </c>
      <c r="E876" s="13"/>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row>
    <row r="877" spans="2:30" x14ac:dyDescent="0.25">
      <c r="B877">
        <v>636</v>
      </c>
      <c r="E877" s="13"/>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row>
    <row r="878" spans="2:30" x14ac:dyDescent="0.25">
      <c r="B878">
        <v>694</v>
      </c>
      <c r="E878" s="13"/>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row>
    <row r="879" spans="2:30" x14ac:dyDescent="0.25">
      <c r="B879">
        <v>180</v>
      </c>
      <c r="E879" s="13"/>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row>
    <row r="880" spans="2:30" x14ac:dyDescent="0.25">
      <c r="B880">
        <v>194</v>
      </c>
      <c r="E880" s="13"/>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row>
    <row r="881" spans="2:30" x14ac:dyDescent="0.25">
      <c r="B881">
        <v>936</v>
      </c>
      <c r="E881" s="13"/>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row>
    <row r="882" spans="2:30" x14ac:dyDescent="0.25">
      <c r="B882">
        <v>511</v>
      </c>
      <c r="E882" s="13"/>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row>
    <row r="883" spans="2:30" x14ac:dyDescent="0.25">
      <c r="B883">
        <v>729</v>
      </c>
      <c r="E883" s="13"/>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row>
    <row r="884" spans="2:30" x14ac:dyDescent="0.25">
      <c r="B884">
        <v>174</v>
      </c>
      <c r="E884" s="13"/>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row>
    <row r="885" spans="2:30" x14ac:dyDescent="0.25">
      <c r="B885">
        <v>844</v>
      </c>
      <c r="E885" s="13"/>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row>
    <row r="886" spans="2:30" x14ac:dyDescent="0.25">
      <c r="B886">
        <v>557</v>
      </c>
      <c r="E886" s="13"/>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row>
    <row r="887" spans="2:30" x14ac:dyDescent="0.25">
      <c r="B887">
        <v>472</v>
      </c>
      <c r="E887" s="13"/>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row>
    <row r="888" spans="2:30" x14ac:dyDescent="0.25">
      <c r="B888">
        <v>960</v>
      </c>
      <c r="E888" s="13"/>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row>
    <row r="889" spans="2:30" x14ac:dyDescent="0.25">
      <c r="B889">
        <v>554</v>
      </c>
      <c r="E889" s="13"/>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row>
    <row r="890" spans="2:30" x14ac:dyDescent="0.25">
      <c r="B890">
        <v>581</v>
      </c>
      <c r="E890" s="13"/>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row>
    <row r="891" spans="2:30" x14ac:dyDescent="0.25">
      <c r="B891">
        <v>747</v>
      </c>
      <c r="E891" s="13"/>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row>
    <row r="892" spans="2:30" x14ac:dyDescent="0.25">
      <c r="B892">
        <v>808</v>
      </c>
      <c r="E892" s="13"/>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row>
    <row r="893" spans="2:30" x14ac:dyDescent="0.25">
      <c r="B893">
        <v>307</v>
      </c>
      <c r="E893" s="13"/>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row>
    <row r="894" spans="2:30" x14ac:dyDescent="0.25">
      <c r="B894">
        <v>719</v>
      </c>
      <c r="E894" s="13"/>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row>
    <row r="895" spans="2:30" x14ac:dyDescent="0.25">
      <c r="B895">
        <v>177</v>
      </c>
      <c r="E895" s="13"/>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row>
    <row r="896" spans="2:30" x14ac:dyDescent="0.25">
      <c r="B896">
        <v>765</v>
      </c>
      <c r="E896" s="13"/>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row>
    <row r="897" spans="2:30" x14ac:dyDescent="0.25">
      <c r="B897">
        <v>861</v>
      </c>
      <c r="E897" s="13"/>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row>
    <row r="898" spans="2:30" x14ac:dyDescent="0.25">
      <c r="B898">
        <v>621</v>
      </c>
      <c r="E898" s="13"/>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row>
    <row r="899" spans="2:30" x14ac:dyDescent="0.25">
      <c r="B899">
        <v>618</v>
      </c>
      <c r="E899" s="13"/>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row>
    <row r="900" spans="2:30" x14ac:dyDescent="0.25">
      <c r="B900">
        <v>638</v>
      </c>
      <c r="E900" s="13"/>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row>
    <row r="901" spans="2:30" x14ac:dyDescent="0.25">
      <c r="B901">
        <v>402</v>
      </c>
      <c r="E901" s="13"/>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row>
    <row r="902" spans="2:30" x14ac:dyDescent="0.25">
      <c r="B902">
        <v>874</v>
      </c>
    </row>
  </sheetData>
  <printOptions headings="1"/>
  <pageMargins left="0.7" right="0.7" top="0.75" bottom="0.75" header="0.3" footer="0.3"/>
  <pageSetup paperSize="9" orientation="portrait" cellComments="atEnd"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EDE5D-2FE2-4D9D-AF19-D94724823047}">
  <sheetPr codeName="Sheet22"/>
  <dimension ref="B2:AA35"/>
  <sheetViews>
    <sheetView showGridLines="0" workbookViewId="0">
      <selection activeCell="C7" sqref="C7"/>
    </sheetView>
  </sheetViews>
  <sheetFormatPr defaultRowHeight="15" x14ac:dyDescent="0.25"/>
  <cols>
    <col min="1" max="1" width="3.7109375" customWidth="1"/>
    <col min="2" max="2" width="20.5703125" customWidth="1"/>
    <col min="3" max="3" width="61.85546875" bestFit="1" customWidth="1"/>
    <col min="4" max="4" width="7.28515625" style="2" customWidth="1"/>
  </cols>
  <sheetData>
    <row r="2" spans="2:3" x14ac:dyDescent="0.25">
      <c r="B2" s="24" t="s">
        <v>8</v>
      </c>
      <c r="C2" s="5" t="s">
        <v>104</v>
      </c>
    </row>
    <row r="3" spans="2:3" x14ac:dyDescent="0.25">
      <c r="B3" s="24" t="s">
        <v>7</v>
      </c>
      <c r="C3" s="5" t="str">
        <f ca="1">_xlfn.TEXTJOIN(,TRUE,_xlfn.RANDARRAY(LEN(C2),,0,9,TRUE))</f>
        <v>83464050779095256</v>
      </c>
    </row>
    <row r="4" spans="2:3" x14ac:dyDescent="0.25">
      <c r="B4" s="24" t="s">
        <v>6</v>
      </c>
      <c r="C4" s="5" t="str" cm="1">
        <f t="array" aca="1" ref="C4" ca="1">_xlfn.TEXTJOIN(" ",FALSE,TEXT(_xlfn.BITXOR(CODE(MID(C2,_xlfn.SEQUENCE(LEN(C2)),1)),MID(C3,_xlfn.SEQUENCE(LEN(C3)),1)),"000"))</f>
        <v>091 102 106 098 036 099 106 111 117 099 096 110 104 113 103 118 040</v>
      </c>
    </row>
    <row r="6" spans="2:3" x14ac:dyDescent="0.25">
      <c r="B6" s="25" t="s">
        <v>7</v>
      </c>
      <c r="C6" s="5" t="str">
        <f ca="1">C3</f>
        <v>83464050779095256</v>
      </c>
    </row>
    <row r="7" spans="2:3" x14ac:dyDescent="0.25">
      <c r="B7" s="25" t="s">
        <v>9</v>
      </c>
      <c r="C7" s="5" t="str" cm="1">
        <f t="array" aca="1" ref="C7" ca="1">_xlfn.TEXTJOIN(,TRUE,CHAR(_xlfn.BITXOR(MID(C4,_xlfn.SEQUENCE((LEN(C4)+1)/4,,,4),3)*1,MID(C6,_xlfn.SEQUENCE(LEN(C6)),1))))</f>
        <v>Send coordinates.</v>
      </c>
    </row>
    <row r="18" spans="11:27" x14ac:dyDescent="0.25">
      <c r="K18" t="str" cm="1">
        <f t="array" ref="K18:K34">MID(C2,_xlfn.SEQUENCE(LEN(C2)),1)</f>
        <v>S</v>
      </c>
      <c r="L18" cm="1">
        <f t="array" ref="L18:L34">CODE(MID(C2,_xlfn.SEQUENCE(LEN(C2)),1))</f>
        <v>83</v>
      </c>
      <c r="M18" s="2" t="str" cm="1">
        <f t="array" aca="1" ref="M18:M34" ca="1">MID(C3,_xlfn.SEQUENCE(LEN(C3)),1)</f>
        <v>8</v>
      </c>
      <c r="N18" cm="1">
        <f t="array" aca="1" ref="N18:N34" ca="1">_xlfn.BITXOR(CODE(MID(C2,_xlfn.SEQUENCE(LEN(C2)),1)),MID(C3,_xlfn.SEQUENCE(LEN(C3)),1))</f>
        <v>91</v>
      </c>
      <c r="O18">
        <f t="shared" ref="O18:O35" ca="1" si="0">_xlfn.BITXOR(N18,M18)</f>
        <v>83</v>
      </c>
      <c r="X18" t="str" cm="1">
        <f t="array" aca="1" ref="X18:X34" ca="1">MID(C4,_xlfn.SEQUENCE((LEN(C4)+1)/4,,,4),3)</f>
        <v>091</v>
      </c>
      <c r="Y18" cm="1">
        <f t="array" aca="1" ref="Y18:Y34" ca="1">MID(C4,_xlfn.SEQUENCE((LEN(C4)+1)/4,,,4),3)*1</f>
        <v>91</v>
      </c>
      <c r="AA18" cm="1">
        <f t="array" aca="1" ref="AA18:AA34" ca="1">_xlfn.BITXOR(MID(C4,_xlfn.SEQUENCE((LEN(C4)+1)/4,,,4),3)*1,MID(C3,_xlfn.SEQUENCE(LEN(C3)),1))</f>
        <v>83</v>
      </c>
    </row>
    <row r="19" spans="11:27" x14ac:dyDescent="0.25">
      <c r="K19" t="str">
        <v>e</v>
      </c>
      <c r="L19">
        <v>101</v>
      </c>
      <c r="M19" s="2" t="str">
        <f ca="1"/>
        <v>3</v>
      </c>
      <c r="N19">
        <f ca="1"/>
        <v>102</v>
      </c>
      <c r="O19">
        <f t="shared" ca="1" si="0"/>
        <v>101</v>
      </c>
      <c r="X19" t="str">
        <f ca="1"/>
        <v>102</v>
      </c>
      <c r="Y19">
        <f ca="1"/>
        <v>102</v>
      </c>
      <c r="AA19">
        <f ca="1"/>
        <v>101</v>
      </c>
    </row>
    <row r="20" spans="11:27" x14ac:dyDescent="0.25">
      <c r="K20" t="str">
        <v>n</v>
      </c>
      <c r="L20">
        <v>110</v>
      </c>
      <c r="M20" s="2" t="str">
        <f ca="1"/>
        <v>4</v>
      </c>
      <c r="N20">
        <f ca="1"/>
        <v>106</v>
      </c>
      <c r="O20">
        <f t="shared" ca="1" si="0"/>
        <v>110</v>
      </c>
      <c r="X20" t="str">
        <f ca="1"/>
        <v>106</v>
      </c>
      <c r="Y20">
        <f ca="1"/>
        <v>106</v>
      </c>
      <c r="AA20">
        <f ca="1"/>
        <v>110</v>
      </c>
    </row>
    <row r="21" spans="11:27" x14ac:dyDescent="0.25">
      <c r="K21" t="str">
        <v>d</v>
      </c>
      <c r="L21">
        <v>100</v>
      </c>
      <c r="M21" s="2" t="str">
        <f ca="1"/>
        <v>6</v>
      </c>
      <c r="N21">
        <f ca="1"/>
        <v>98</v>
      </c>
      <c r="O21">
        <f t="shared" ca="1" si="0"/>
        <v>100</v>
      </c>
      <c r="X21" t="str">
        <f ca="1"/>
        <v>098</v>
      </c>
      <c r="Y21">
        <f ca="1"/>
        <v>98</v>
      </c>
      <c r="AA21">
        <f ca="1"/>
        <v>100</v>
      </c>
    </row>
    <row r="22" spans="11:27" x14ac:dyDescent="0.25">
      <c r="K22" t="str">
        <v xml:space="preserve"> </v>
      </c>
      <c r="L22">
        <v>32</v>
      </c>
      <c r="M22" s="2" t="str">
        <f ca="1"/>
        <v>4</v>
      </c>
      <c r="N22">
        <f ca="1"/>
        <v>36</v>
      </c>
      <c r="O22">
        <f t="shared" ca="1" si="0"/>
        <v>32</v>
      </c>
      <c r="X22" t="str">
        <f ca="1"/>
        <v>036</v>
      </c>
      <c r="Y22">
        <f ca="1"/>
        <v>36</v>
      </c>
      <c r="AA22">
        <f ca="1"/>
        <v>32</v>
      </c>
    </row>
    <row r="23" spans="11:27" x14ac:dyDescent="0.25">
      <c r="K23" t="str">
        <v>c</v>
      </c>
      <c r="L23">
        <v>99</v>
      </c>
      <c r="M23" s="2" t="str">
        <f ca="1"/>
        <v>0</v>
      </c>
      <c r="N23">
        <f ca="1"/>
        <v>99</v>
      </c>
      <c r="O23">
        <f t="shared" ca="1" si="0"/>
        <v>99</v>
      </c>
      <c r="X23" t="str">
        <f ca="1"/>
        <v>099</v>
      </c>
      <c r="Y23">
        <f ca="1"/>
        <v>99</v>
      </c>
      <c r="AA23">
        <f ca="1"/>
        <v>99</v>
      </c>
    </row>
    <row r="24" spans="11:27" x14ac:dyDescent="0.25">
      <c r="K24" t="str">
        <v>o</v>
      </c>
      <c r="L24">
        <v>111</v>
      </c>
      <c r="M24" s="2" t="str">
        <f ca="1"/>
        <v>5</v>
      </c>
      <c r="N24">
        <f ca="1"/>
        <v>106</v>
      </c>
      <c r="O24">
        <f t="shared" ca="1" si="0"/>
        <v>111</v>
      </c>
      <c r="X24" t="str">
        <f ca="1"/>
        <v>106</v>
      </c>
      <c r="Y24">
        <f ca="1"/>
        <v>106</v>
      </c>
      <c r="AA24">
        <f ca="1"/>
        <v>111</v>
      </c>
    </row>
    <row r="25" spans="11:27" x14ac:dyDescent="0.25">
      <c r="K25" t="str">
        <v>o</v>
      </c>
      <c r="L25">
        <v>111</v>
      </c>
      <c r="M25" s="2" t="str">
        <f ca="1"/>
        <v>0</v>
      </c>
      <c r="N25">
        <f ca="1"/>
        <v>111</v>
      </c>
      <c r="O25">
        <f t="shared" ca="1" si="0"/>
        <v>111</v>
      </c>
      <c r="X25" t="str">
        <f ca="1"/>
        <v>111</v>
      </c>
      <c r="Y25">
        <f ca="1"/>
        <v>111</v>
      </c>
      <c r="AA25">
        <f ca="1"/>
        <v>111</v>
      </c>
    </row>
    <row r="26" spans="11:27" x14ac:dyDescent="0.25">
      <c r="K26" t="str">
        <v>r</v>
      </c>
      <c r="L26">
        <v>114</v>
      </c>
      <c r="M26" s="2" t="str">
        <f ca="1"/>
        <v>7</v>
      </c>
      <c r="N26">
        <f ca="1"/>
        <v>117</v>
      </c>
      <c r="O26">
        <f t="shared" ca="1" si="0"/>
        <v>114</v>
      </c>
      <c r="X26" t="str">
        <f ca="1"/>
        <v>117</v>
      </c>
      <c r="Y26">
        <f ca="1"/>
        <v>117</v>
      </c>
      <c r="AA26">
        <f ca="1"/>
        <v>114</v>
      </c>
    </row>
    <row r="27" spans="11:27" x14ac:dyDescent="0.25">
      <c r="K27" t="str">
        <v>d</v>
      </c>
      <c r="L27">
        <v>100</v>
      </c>
      <c r="M27" s="2" t="str">
        <f ca="1"/>
        <v>7</v>
      </c>
      <c r="N27">
        <f ca="1"/>
        <v>99</v>
      </c>
      <c r="O27">
        <f t="shared" ca="1" si="0"/>
        <v>100</v>
      </c>
      <c r="X27" t="str">
        <f ca="1"/>
        <v>099</v>
      </c>
      <c r="Y27">
        <f ca="1"/>
        <v>99</v>
      </c>
      <c r="AA27">
        <f ca="1"/>
        <v>100</v>
      </c>
    </row>
    <row r="28" spans="11:27" x14ac:dyDescent="0.25">
      <c r="K28" t="str">
        <v>i</v>
      </c>
      <c r="L28">
        <v>105</v>
      </c>
      <c r="M28" s="2" t="str">
        <f ca="1"/>
        <v>9</v>
      </c>
      <c r="N28">
        <f ca="1"/>
        <v>96</v>
      </c>
      <c r="O28">
        <f t="shared" ca="1" si="0"/>
        <v>105</v>
      </c>
      <c r="X28" t="str">
        <f ca="1"/>
        <v>096</v>
      </c>
      <c r="Y28">
        <f ca="1"/>
        <v>96</v>
      </c>
      <c r="AA28">
        <f ca="1"/>
        <v>105</v>
      </c>
    </row>
    <row r="29" spans="11:27" x14ac:dyDescent="0.25">
      <c r="K29" t="str">
        <v>n</v>
      </c>
      <c r="L29">
        <v>110</v>
      </c>
      <c r="M29" s="2" t="str">
        <f ca="1"/>
        <v>0</v>
      </c>
      <c r="N29">
        <f ca="1"/>
        <v>110</v>
      </c>
      <c r="O29">
        <f t="shared" ca="1" si="0"/>
        <v>110</v>
      </c>
      <c r="X29" t="str">
        <f ca="1"/>
        <v>110</v>
      </c>
      <c r="Y29">
        <f ca="1"/>
        <v>110</v>
      </c>
      <c r="AA29">
        <f ca="1"/>
        <v>110</v>
      </c>
    </row>
    <row r="30" spans="11:27" x14ac:dyDescent="0.25">
      <c r="K30" t="str">
        <v>a</v>
      </c>
      <c r="L30">
        <v>97</v>
      </c>
      <c r="M30" s="2" t="str">
        <f ca="1"/>
        <v>9</v>
      </c>
      <c r="N30">
        <f ca="1"/>
        <v>104</v>
      </c>
      <c r="O30">
        <f t="shared" ca="1" si="0"/>
        <v>97</v>
      </c>
      <c r="X30" t="str">
        <f ca="1"/>
        <v>104</v>
      </c>
      <c r="Y30">
        <f ca="1"/>
        <v>104</v>
      </c>
      <c r="AA30">
        <f ca="1"/>
        <v>97</v>
      </c>
    </row>
    <row r="31" spans="11:27" x14ac:dyDescent="0.25">
      <c r="K31" t="str">
        <v>t</v>
      </c>
      <c r="L31">
        <v>116</v>
      </c>
      <c r="M31" s="2" t="str">
        <f ca="1"/>
        <v>5</v>
      </c>
      <c r="N31">
        <f ca="1"/>
        <v>113</v>
      </c>
      <c r="O31">
        <f t="shared" ca="1" si="0"/>
        <v>116</v>
      </c>
      <c r="X31" t="str">
        <f ca="1"/>
        <v>113</v>
      </c>
      <c r="Y31">
        <f ca="1"/>
        <v>113</v>
      </c>
      <c r="AA31">
        <f ca="1"/>
        <v>116</v>
      </c>
    </row>
    <row r="32" spans="11:27" x14ac:dyDescent="0.25">
      <c r="K32" t="str">
        <v>e</v>
      </c>
      <c r="L32">
        <v>101</v>
      </c>
      <c r="M32" s="2" t="str">
        <f ca="1"/>
        <v>2</v>
      </c>
      <c r="N32">
        <f ca="1"/>
        <v>103</v>
      </c>
      <c r="O32">
        <f t="shared" ca="1" si="0"/>
        <v>101</v>
      </c>
      <c r="X32" t="str">
        <f ca="1"/>
        <v>103</v>
      </c>
      <c r="Y32">
        <f ca="1"/>
        <v>103</v>
      </c>
      <c r="AA32">
        <f ca="1"/>
        <v>101</v>
      </c>
    </row>
    <row r="33" spans="11:27" x14ac:dyDescent="0.25">
      <c r="K33" t="str">
        <v>s</v>
      </c>
      <c r="L33">
        <v>115</v>
      </c>
      <c r="M33" s="2" t="str">
        <f ca="1"/>
        <v>5</v>
      </c>
      <c r="N33">
        <f ca="1"/>
        <v>118</v>
      </c>
      <c r="O33">
        <f t="shared" ca="1" si="0"/>
        <v>115</v>
      </c>
      <c r="X33" t="str">
        <f ca="1"/>
        <v>118</v>
      </c>
      <c r="Y33">
        <f ca="1"/>
        <v>118</v>
      </c>
      <c r="AA33">
        <f ca="1"/>
        <v>115</v>
      </c>
    </row>
    <row r="34" spans="11:27" x14ac:dyDescent="0.25">
      <c r="K34" t="str">
        <v>.</v>
      </c>
      <c r="L34">
        <v>46</v>
      </c>
      <c r="M34" s="2" t="str">
        <f ca="1"/>
        <v>6</v>
      </c>
      <c r="N34">
        <f ca="1"/>
        <v>40</v>
      </c>
      <c r="O34">
        <f t="shared" ca="1" si="0"/>
        <v>46</v>
      </c>
      <c r="X34" t="str">
        <f ca="1"/>
        <v>040</v>
      </c>
      <c r="Y34">
        <f ca="1"/>
        <v>40</v>
      </c>
      <c r="AA34">
        <f ca="1"/>
        <v>46</v>
      </c>
    </row>
    <row r="35" spans="11:27" x14ac:dyDescent="0.25">
      <c r="M35" s="2"/>
      <c r="O35">
        <f t="shared" si="0"/>
        <v>0</v>
      </c>
    </row>
  </sheetData>
  <printOptions headings="1"/>
  <pageMargins left="0.7" right="0.7" top="0.75" bottom="0.75" header="0.3" footer="0.3"/>
  <pageSetup paperSize="9" orientation="portrait" cellComments="atEnd"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87B41-B1D3-4A53-8D3F-1C25BAD0E3C7}">
  <sheetPr codeName="Sheet23"/>
  <dimension ref="B2:AE51"/>
  <sheetViews>
    <sheetView showGridLines="0" zoomScale="130" zoomScaleNormal="130" workbookViewId="0">
      <selection activeCell="U23" sqref="U23"/>
    </sheetView>
  </sheetViews>
  <sheetFormatPr defaultRowHeight="15" x14ac:dyDescent="0.25"/>
  <cols>
    <col min="1" max="1" width="2.5703125" customWidth="1"/>
    <col min="2" max="2" width="16.5703125" customWidth="1"/>
    <col min="3" max="3" width="38.7109375" bestFit="1" customWidth="1"/>
    <col min="4" max="4" width="2.7109375" customWidth="1"/>
    <col min="5" max="9" width="4.42578125" customWidth="1"/>
    <col min="10" max="10" width="3" customWidth="1"/>
    <col min="11" max="15" width="4.42578125" customWidth="1"/>
    <col min="16" max="16" width="4.42578125" bestFit="1" customWidth="1"/>
    <col min="20" max="24" width="3" bestFit="1" customWidth="1"/>
  </cols>
  <sheetData>
    <row r="2" spans="2:24" x14ac:dyDescent="0.25">
      <c r="B2" s="24" t="s">
        <v>8</v>
      </c>
      <c r="C2" s="5" t="s">
        <v>124</v>
      </c>
      <c r="E2" s="5" t="str" cm="1">
        <f t="array" ref="E2:I6">MID(B12,_xlfn.SEQUENCE(5,5),1)</f>
        <v>a</v>
      </c>
      <c r="F2" s="5" t="str">
        <v>b</v>
      </c>
      <c r="G2" s="5" t="str">
        <v>c</v>
      </c>
      <c r="H2" s="5" t="str">
        <v>d</v>
      </c>
      <c r="I2" s="5" t="str">
        <v>e</v>
      </c>
      <c r="K2" s="5" t="str" cm="1">
        <f t="array" ref="K2:O6">MID(_xlfn.TEXTJOIN(,FALSE,_xlfn.UNIQUE(MID(C4&amp;B12,_xlfn.SEQUENCE(LEN(C4&amp;B12)),1))),_xlfn.SEQUENCE(5,5),1)</f>
        <v>g</v>
      </c>
      <c r="L2" s="5" t="str">
        <v>i</v>
      </c>
      <c r="M2" s="5" t="str">
        <v>a</v>
      </c>
      <c r="N2" s="5" t="str">
        <v>n</v>
      </c>
      <c r="O2" s="5" t="str">
        <v>t</v>
      </c>
      <c r="T2" cm="1">
        <f t="array" ref="T2:X6">_xlfn.SEQUENCE(5,5)</f>
        <v>1</v>
      </c>
      <c r="U2">
        <v>2</v>
      </c>
      <c r="V2">
        <v>3</v>
      </c>
      <c r="W2">
        <v>4</v>
      </c>
      <c r="X2">
        <v>5</v>
      </c>
    </row>
    <row r="3" spans="2:24" x14ac:dyDescent="0.25">
      <c r="B3" s="24" t="s">
        <v>14</v>
      </c>
      <c r="C3" s="5" t="s">
        <v>105</v>
      </c>
      <c r="E3" s="5" t="str">
        <v>f</v>
      </c>
      <c r="F3" s="5" t="str">
        <v>g</v>
      </c>
      <c r="G3" s="5" t="str">
        <v>h</v>
      </c>
      <c r="H3" s="5" t="str">
        <v>i</v>
      </c>
      <c r="I3" s="5" t="str">
        <v>k</v>
      </c>
      <c r="K3" s="5" t="str">
        <v>s</v>
      </c>
      <c r="L3" s="5" t="str">
        <v>q</v>
      </c>
      <c r="M3" s="5" t="str">
        <v>u</v>
      </c>
      <c r="N3" s="5" t="str">
        <v>d</v>
      </c>
      <c r="O3" s="5" t="str">
        <v>b</v>
      </c>
      <c r="T3">
        <v>6</v>
      </c>
      <c r="U3">
        <v>7</v>
      </c>
      <c r="V3">
        <v>8</v>
      </c>
      <c r="W3">
        <v>9</v>
      </c>
      <c r="X3">
        <v>10</v>
      </c>
    </row>
    <row r="4" spans="2:24" x14ac:dyDescent="0.25">
      <c r="B4" s="24" t="s">
        <v>15</v>
      </c>
      <c r="C4" s="5" t="s">
        <v>106</v>
      </c>
      <c r="E4" s="5" t="str">
        <v>l</v>
      </c>
      <c r="F4" s="5" t="str">
        <v>m</v>
      </c>
      <c r="G4" s="5" t="str">
        <v>n</v>
      </c>
      <c r="H4" s="5" t="str">
        <v>o</v>
      </c>
      <c r="I4" s="5" t="str">
        <v>p</v>
      </c>
      <c r="K4" s="5" t="str">
        <v>c</v>
      </c>
      <c r="L4" s="5" t="str">
        <v>e</v>
      </c>
      <c r="M4" s="5" t="str">
        <v>f</v>
      </c>
      <c r="N4" s="5" t="str">
        <v>h</v>
      </c>
      <c r="O4" s="5" t="str">
        <v>k</v>
      </c>
      <c r="T4">
        <v>11</v>
      </c>
      <c r="U4">
        <v>12</v>
      </c>
      <c r="V4">
        <v>13</v>
      </c>
      <c r="W4">
        <v>14</v>
      </c>
      <c r="X4">
        <v>15</v>
      </c>
    </row>
    <row r="5" spans="2:24" x14ac:dyDescent="0.25">
      <c r="B5" s="24" t="s">
        <v>13</v>
      </c>
      <c r="C5" s="5" t="str" cm="1">
        <f t="array" ref="C5">_xlfn.TEXTJOIN(" ",TRUE,INDEX(MID(_xlfn.TEXTJOIN(,FALSE,_xlfn.UNIQUE(MID(C4&amp;B12,_xlfn.SEQUENCE(LEN(C4&amp;B12)),1))),_xlfn.SEQUENCE(5,5),1),ROUNDUP(SEARCH(MID(C2,_xlfn.SEQUENCE(ROUNDUP((LEN(C2))/2,0),,,2),1),B12)/5,0),MOD(SEARCH(MID(C2&amp;"x",_xlfn.SEQUENCE(ROUNDUP((LEN(C2))/2,0),,2,2),1),B12)-1,5)+1)&amp;INDEX(MID(_xlfn.TEXTJOIN(,FALSE,_xlfn.UNIQUE(MID(C3&amp;B12,_xlfn.SEQUENCE(LEN(C3&amp;B12)),1))),_xlfn.SEQUENCE(5,5),1),ROUNDUP(SEARCH(MID(C2&amp;"x",_xlfn.SEQUENCE(ROUNDUP((LEN(C2))/2,0),,2,2),1),B12)/5,0),MOD(SEARCH(MID(C2,_xlfn.SEQUENCE(ROUNDUP((LEN(C2))/2,0),,,2),1),B12)-1,5)+1))</f>
        <v>id sk ht fk ov gu am dh en rv id fk pq is xz</v>
      </c>
      <c r="E5" s="5" t="str">
        <v>q</v>
      </c>
      <c r="F5" s="5" t="str">
        <v>r</v>
      </c>
      <c r="G5" s="5" t="str">
        <v>s</v>
      </c>
      <c r="H5" s="5" t="str">
        <v>t</v>
      </c>
      <c r="I5" s="5" t="str">
        <v>u</v>
      </c>
      <c r="K5" s="5" t="str">
        <v>l</v>
      </c>
      <c r="L5" s="5" t="str">
        <v>m</v>
      </c>
      <c r="M5" s="5" t="str">
        <v>o</v>
      </c>
      <c r="N5" s="5" t="str">
        <v>p</v>
      </c>
      <c r="O5" s="5" t="str">
        <v>r</v>
      </c>
      <c r="T5">
        <v>16</v>
      </c>
      <c r="U5">
        <v>17</v>
      </c>
      <c r="V5">
        <v>18</v>
      </c>
      <c r="W5">
        <v>19</v>
      </c>
      <c r="X5">
        <v>20</v>
      </c>
    </row>
    <row r="6" spans="2:24" x14ac:dyDescent="0.25">
      <c r="E6" s="5" t="str">
        <v>v</v>
      </c>
      <c r="F6" s="5" t="str">
        <v>w</v>
      </c>
      <c r="G6" s="5" t="str">
        <v>x</v>
      </c>
      <c r="H6" s="5" t="str">
        <v>y</v>
      </c>
      <c r="I6" s="5" t="str">
        <v>z</v>
      </c>
      <c r="K6" s="5" t="str">
        <v>v</v>
      </c>
      <c r="L6" s="5" t="str">
        <v>w</v>
      </c>
      <c r="M6" s="5" t="str">
        <v>x</v>
      </c>
      <c r="N6" s="5" t="str">
        <v>y</v>
      </c>
      <c r="O6" s="5" t="str">
        <v>z</v>
      </c>
      <c r="T6">
        <v>21</v>
      </c>
      <c r="U6">
        <v>22</v>
      </c>
      <c r="V6">
        <v>23</v>
      </c>
      <c r="W6">
        <v>24</v>
      </c>
      <c r="X6">
        <v>25</v>
      </c>
    </row>
    <row r="7" spans="2:24" x14ac:dyDescent="0.25">
      <c r="B7" s="25" t="s">
        <v>25</v>
      </c>
      <c r="C7" s="5" t="str">
        <f>C5</f>
        <v>id sk ht fk ov gu am dh en rv id fk pq is xz</v>
      </c>
    </row>
    <row r="8" spans="2:24" x14ac:dyDescent="0.25">
      <c r="B8" s="25" t="s">
        <v>14</v>
      </c>
      <c r="C8" s="5" t="str">
        <f>C3</f>
        <v>leviathan</v>
      </c>
      <c r="E8" s="5" t="str" cm="1">
        <f t="array" ref="E8:I12">MID(_xlfn.TEXTJOIN(,FALSE,_xlfn.UNIQUE(MID(C3&amp;B12,_xlfn.SEQUENCE(LEN(C3&amp;B12)),1))),_xlfn.SEQUENCE(5,5),1)</f>
        <v>l</v>
      </c>
      <c r="F8" s="5" t="str">
        <v>e</v>
      </c>
      <c r="G8" s="5" t="str">
        <v>v</v>
      </c>
      <c r="H8" s="5" t="str">
        <v>i</v>
      </c>
      <c r="I8" s="5" t="str">
        <v>a</v>
      </c>
      <c r="K8" s="5" t="str" cm="1">
        <f t="array" ref="K8:O12">MID(B12,_xlfn.SEQUENCE(5,5),1)</f>
        <v>a</v>
      </c>
      <c r="L8" s="5" t="str">
        <v>b</v>
      </c>
      <c r="M8" s="5" t="str">
        <v>c</v>
      </c>
      <c r="N8" s="5" t="str">
        <v>d</v>
      </c>
      <c r="O8" s="5" t="str">
        <v>e</v>
      </c>
    </row>
    <row r="9" spans="2:24" x14ac:dyDescent="0.25">
      <c r="B9" s="25" t="s">
        <v>15</v>
      </c>
      <c r="C9" s="5" t="str">
        <f>C4</f>
        <v>giantsquid</v>
      </c>
      <c r="E9" s="5" t="str">
        <v>t</v>
      </c>
      <c r="F9" s="5" t="str">
        <v>h</v>
      </c>
      <c r="G9" s="5" t="str">
        <v>n</v>
      </c>
      <c r="H9" s="5" t="str">
        <v>b</v>
      </c>
      <c r="I9" s="5" t="str">
        <v>c</v>
      </c>
      <c r="K9" s="5" t="str">
        <v>f</v>
      </c>
      <c r="L9" s="5" t="str">
        <v>g</v>
      </c>
      <c r="M9" s="5" t="str">
        <v>h</v>
      </c>
      <c r="N9" s="5" t="str">
        <v>i</v>
      </c>
      <c r="O9" s="5" t="str">
        <v>k</v>
      </c>
    </row>
    <row r="10" spans="2:24" x14ac:dyDescent="0.25">
      <c r="B10" s="25" t="s">
        <v>32</v>
      </c>
      <c r="C10" s="3" t="str" cm="1">
        <f t="array" ref="C10">_xlfn.TEXTJOIN(,TRUE,INDEX(MID(B12,_xlfn.SEQUENCE(5,5),1),ROUNDUP(SEARCH(MID(SUBSTITUTE(C7," ",""),_xlfn.SEQUENCE(ROUNDUP((LEN(SUBSTITUTE(C7," ","")))/2,0),,,2),1),_xlfn.TEXTJOIN(,TRUE,_xlfn.UNIQUE(MID(C9&amp;B12,_xlfn.SEQUENCE(LEN(C9&amp;B12)),1))))/5,0),MOD(SEARCH(MID(SUBSTITUTE(C7," ",""),_xlfn.SEQUENCE(ROUNDUP((LEN(SUBSTITUTE(C7," ","")))/2,0),,2,2),1),_xlfn.TEXTJOIN(,TRUE,_xlfn.UNIQUE(MID(C8&amp;B12,_xlfn.SEQUENCE(LEN(C8&amp;B12)),1))))-1,5)+1)&amp;INDEX(MID(B12,_xlfn.SEQUENCE(5,5),1),ROUNDUP(SEARCH(MID(SUBSTITUTE(C7," ",""),_xlfn.SEQUENCE(ROUNDUP((LEN(SUBSTITUTE(C7," ","")))/2,0),,2,2),1),_xlfn.TEXTJOIN(,TRUE,_xlfn.UNIQUE(MID(C8&amp;B12,_xlfn.SEQUENCE(LEN(C8&amp;B12)),1))))/5,0),MOD(SEARCH(MID(SUBSTITUTE(C7," ",""),_xlfn.SEQUENCE(ROUNDUP((LEN(SUBSTITUTE(C7," ","")))/2,0),,,2),1),_xlfn.TEXTJOIN(,TRUE,_xlfn.UNIQUE(MID(C9&amp;B12,_xlfn.SEQUENCE(LEN(C9&amp;B12)),1))))-1,5)+1))</f>
        <v>amillionscavengingseamonsterzx</v>
      </c>
      <c r="E10" s="5" t="str">
        <v>d</v>
      </c>
      <c r="F10" s="5" t="str">
        <v>f</v>
      </c>
      <c r="G10" s="5" t="str">
        <v>g</v>
      </c>
      <c r="H10" s="5" t="str">
        <v>k</v>
      </c>
      <c r="I10" s="5" t="str">
        <v>m</v>
      </c>
      <c r="K10" s="5" t="str">
        <v>l</v>
      </c>
      <c r="L10" s="5" t="str">
        <v>m</v>
      </c>
      <c r="M10" s="5" t="str">
        <v>n</v>
      </c>
      <c r="N10" s="5" t="str">
        <v>o</v>
      </c>
      <c r="O10" s="5" t="str">
        <v>p</v>
      </c>
    </row>
    <row r="11" spans="2:24" x14ac:dyDescent="0.25">
      <c r="E11" s="5" t="str">
        <v>o</v>
      </c>
      <c r="F11" s="5" t="str">
        <v>p</v>
      </c>
      <c r="G11" s="5" t="str">
        <v>q</v>
      </c>
      <c r="H11" s="5" t="str">
        <v>r</v>
      </c>
      <c r="I11" s="5" t="str">
        <v>s</v>
      </c>
      <c r="K11" s="5" t="str">
        <v>q</v>
      </c>
      <c r="L11" s="5" t="str">
        <v>r</v>
      </c>
      <c r="M11" s="5" t="str">
        <v>s</v>
      </c>
      <c r="N11" s="5" t="str">
        <v>t</v>
      </c>
      <c r="O11" s="5" t="str">
        <v>u</v>
      </c>
    </row>
    <row r="12" spans="2:24" x14ac:dyDescent="0.25">
      <c r="B12" t="s">
        <v>16</v>
      </c>
      <c r="E12" s="5" t="str">
        <v>u</v>
      </c>
      <c r="F12" s="5" t="str">
        <v>w</v>
      </c>
      <c r="G12" s="5" t="str">
        <v>x</v>
      </c>
      <c r="H12" s="5" t="str">
        <v>y</v>
      </c>
      <c r="I12" s="5" t="str">
        <v>z</v>
      </c>
      <c r="K12" s="5" t="str">
        <v>v</v>
      </c>
      <c r="L12" s="5" t="str">
        <v>w</v>
      </c>
      <c r="M12" s="5" t="str">
        <v>x</v>
      </c>
      <c r="N12" s="5" t="str">
        <v>y</v>
      </c>
      <c r="O12" s="5" t="str">
        <v>z</v>
      </c>
    </row>
    <row r="16" spans="2:24" x14ac:dyDescent="0.25">
      <c r="L16" t="str">
        <f>SUBSTITUTE(C7," ","")</f>
        <v>idskhtfkovguamdhenrvidfkpqisxz</v>
      </c>
    </row>
    <row r="17" spans="3:31" x14ac:dyDescent="0.25">
      <c r="L17" t="str" cm="1">
        <f t="array" ref="L17">_xlfn.TEXTJOIN(" ",TRUE,INDEX(MID(_xlfn.TEXTJOIN(,FALSE,_xlfn.UNIQUE(MID(C4&amp;B12,_xlfn.SEQUENCE(LEN(C4&amp;B12)),1))),_xlfn.SEQUENCE(5,5),1),ROUNDUP(SEARCH(MID(C2,_xlfn.SEQUENCE(ROUNDUP((LEN(C2))/2,0),,,2),1),B12)/5,0),MOD(SEARCH(MID(C2&amp;"x",_xlfn.SEQUENCE(ROUNDUP((LEN(C2))/2,0),,2,2),1),B12)-1,5)+1)&amp;INDEX(MID(_xlfn.TEXTJOIN(,FALSE,_xlfn.UNIQUE(MID(C3&amp;B12,_xlfn.SEQUENCE(LEN(C3&amp;B12)),1))),_xlfn.SEQUENCE(5,5),1),ROUNDUP(SEARCH(MID(C2&amp;"x",_xlfn.SEQUENCE(ROUNDUP((LEN(C2))/2,0),,2,2),1),B12)/5,0),MOD(SEARCH(MID(C2,_xlfn.SEQUENCE(ROUNDUP((LEN(C2))/2,0),,,2),1),B12)-1,5)+1))</f>
        <v>id sk ht fk ov gu am dh en rv id fk pq is xz</v>
      </c>
    </row>
    <row r="18" spans="3:31" x14ac:dyDescent="0.25">
      <c r="F18">
        <f>LEN(C2)</f>
        <v>29</v>
      </c>
    </row>
    <row r="21" spans="3:31" x14ac:dyDescent="0.25">
      <c r="K21" t="s">
        <v>125</v>
      </c>
      <c r="L21" t="s">
        <v>126</v>
      </c>
      <c r="O21" t="s">
        <v>125</v>
      </c>
      <c r="P21" t="s">
        <v>126</v>
      </c>
      <c r="Y21" s="30" t="s">
        <v>125</v>
      </c>
      <c r="Z21" s="30" t="s">
        <v>126</v>
      </c>
      <c r="AC21" s="30" t="s">
        <v>125</v>
      </c>
      <c r="AD21" s="30" t="s">
        <v>126</v>
      </c>
    </row>
    <row r="22" spans="3:31" x14ac:dyDescent="0.25">
      <c r="C22" cm="1">
        <f t="array" ref="C22:C36">_xlfn.SEQUENCE(ROUNDUP((LEN(C2))/2,0),,,2)</f>
        <v>1</v>
      </c>
      <c r="E22" t="str" cm="1">
        <f t="array" ref="E22:E50">MID(C2,_xlfn.SEQUENCE(LEN(C2)),1)</f>
        <v>A</v>
      </c>
      <c r="G22" t="str" cm="1">
        <f t="array" ref="G22:G36">MID(C2,_xlfn.SEQUENCE(ROUNDUP((LEN(C2))/2,0),,,2),1)</f>
        <v>A</v>
      </c>
      <c r="H22" s="8" t="str" cm="1">
        <f t="array" ref="H22:H36">MID(C2&amp;"x",_xlfn.SEQUENCE(ROUNDUP((LEN(C2))/2,0),,2,2),1)</f>
        <v>m</v>
      </c>
      <c r="J22" cm="1">
        <f t="array" ref="J22:J36">SEARCH(MID(C2,_xlfn.SEQUENCE(ROUNDUP((LEN(C2))/2,0),,,2),1),B12)</f>
        <v>1</v>
      </c>
      <c r="K22" cm="1">
        <f t="array" ref="K22:K36">MOD(SEARCH(MID(C2,_xlfn.SEQUENCE(ROUNDUP((LEN(C2))/2,0),,,2),1),B12)-1,5)+1</f>
        <v>1</v>
      </c>
      <c r="L22" cm="1">
        <f t="array" ref="L22:L36">ROUNDUP(SEARCH(MID(C2,_xlfn.SEQUENCE(ROUNDUP((LEN(C2))/2,0),,,2),1),B12)/5,0)</f>
        <v>1</v>
      </c>
      <c r="N22" cm="1">
        <f t="array" ref="N22:N36">SEARCH(MID(C2&amp;"x",_xlfn.SEQUENCE(ROUNDUP((LEN(C2))/2,0),,2,2),1),B12)</f>
        <v>12</v>
      </c>
      <c r="O22" cm="1">
        <f t="array" ref="O22:O36">MOD(SEARCH(MID(C2&amp;"x",_xlfn.SEQUENCE(ROUNDUP((LEN(C2))/2,0),,2,2),1),B12)-1,5)+1</f>
        <v>2</v>
      </c>
      <c r="P22" cm="1">
        <f t="array" ref="P22:P36">ROUNDUP(SEARCH(MID(C2&amp;"x",_xlfn.SEQUENCE(ROUNDUP((LEN(C2))/2,0),,2,2),1),B12)/5,0)</f>
        <v>3</v>
      </c>
      <c r="R22" s="8" t="str" cm="1">
        <f t="array" ref="R22:R36">INDEX(_xlfn.ANCHORARRAY(K2),_xlfn.ANCHORARRAY(L22),_xlfn.ANCHORARRAY(O22))&amp;INDEX(_xlfn.ANCHORARRAY(E8),_xlfn.ANCHORARRAY(P22),_xlfn.ANCHORARRAY(K22))</f>
        <v>id</v>
      </c>
      <c r="T22" t="str" cm="1">
        <f t="array" ref="T22:T51">MID(SUBSTITUTE(C7," ",""),_xlfn.SEQUENCE(LEN(SUBSTITUTE(C7," ",""))),1)</f>
        <v>i</v>
      </c>
      <c r="U22" t="str" cm="1">
        <f t="array" ref="U22:U36">MID(SUBSTITUTE(C7," ",""),_xlfn.SEQUENCE(ROUNDUP((LEN(SUBSTITUTE(C7," ","")))/2,0),,,2),1)</f>
        <v>i</v>
      </c>
      <c r="V22" t="str" cm="1">
        <f t="array" ref="V22:V36">MID(SUBSTITUTE(C7," ",""),_xlfn.SEQUENCE(ROUNDUP((LEN(SUBSTITUTE(C7," ","")))/2,0),,2,2),1)</f>
        <v>d</v>
      </c>
      <c r="X22" cm="1">
        <f t="array" ref="X22:X36">SEARCH(MID(SUBSTITUTE(C7," ",""),_xlfn.SEQUENCE(ROUNDUP((LEN(SUBSTITUTE(C7," ","")))/2,0),,,2),1),_xlfn.TEXTJOIN(,TRUE,_xlfn.UNIQUE(MID(C9&amp;B12,_xlfn.SEQUENCE(LEN(C9&amp;B12)),1))))</f>
        <v>2</v>
      </c>
      <c r="Y22" cm="1">
        <f t="array" ref="Y22:Y36">MOD(SEARCH(MID(SUBSTITUTE(C7," ",""),_xlfn.SEQUENCE(ROUNDUP((LEN(SUBSTITUTE(C7," ","")))/2,0),,,2),1),_xlfn.TEXTJOIN(,TRUE,_xlfn.UNIQUE(MID(C9&amp;B12,_xlfn.SEQUENCE(LEN(C9&amp;B12)),1))))-1,5)+1</f>
        <v>2</v>
      </c>
      <c r="Z22" cm="1">
        <f t="array" ref="Z22:Z36">ROUNDUP(SEARCH(MID(SUBSTITUTE(C7," ",""),_xlfn.SEQUENCE(ROUNDUP((LEN(SUBSTITUTE(C7," ","")))/2,0),,,2),1),_xlfn.TEXTJOIN(,TRUE,_xlfn.UNIQUE(MID(C9&amp;B12,_xlfn.SEQUENCE(LEN(C9&amp;B12)),1))))/5,0)</f>
        <v>1</v>
      </c>
      <c r="AB22" cm="1">
        <f t="array" ref="AB22:AB36">SEARCH(MID(SUBSTITUTE(C7," ",""),_xlfn.SEQUENCE(ROUNDUP((LEN(SUBSTITUTE(C7," ","")))/2,0),,2,2),1),_xlfn.TEXTJOIN(,TRUE,_xlfn.UNIQUE(MID(C8&amp;B12,_xlfn.SEQUENCE(LEN(C8&amp;B12)),1))))</f>
        <v>11</v>
      </c>
      <c r="AC22" cm="1">
        <f t="array" ref="AC22:AC36">MOD(SEARCH(MID(SUBSTITUTE(C7," ",""),_xlfn.SEQUENCE(ROUNDUP((LEN(SUBSTITUTE(C7," ","")))/2,0),,2,2),1),_xlfn.TEXTJOIN(,TRUE,_xlfn.UNIQUE(MID(C8&amp;B12,_xlfn.SEQUENCE(LEN(C8&amp;B12)),1))))-1,5)+1</f>
        <v>1</v>
      </c>
      <c r="AD22" cm="1">
        <f t="array" ref="AD22:AD36">ROUNDUP(SEARCH(MID(SUBSTITUTE(C7," ",""),_xlfn.SEQUENCE(ROUNDUP((LEN(SUBSTITUTE(C7," ","")))/2,0),,2,2),1),_xlfn.TEXTJOIN(,TRUE,_xlfn.UNIQUE(MID(C8&amp;B12,_xlfn.SEQUENCE(LEN(C8&amp;B12)),1))))/5,0)</f>
        <v>3</v>
      </c>
      <c r="AE22" t="str" cm="1">
        <f t="array" ref="AE22:AE36">INDEX(MID(B12,_xlfn.SEQUENCE(5,5),1),ROUNDUP(SEARCH(MID(SUBSTITUTE(C7," ",""),_xlfn.SEQUENCE(ROUNDUP((LEN(SUBSTITUTE(C7," ","")))/2,0),,,2),1),_xlfn.TEXTJOIN(,TRUE,_xlfn.UNIQUE(MID(C9&amp;B12,_xlfn.SEQUENCE(LEN(C9&amp;B12)),1))))/5,0),MOD(SEARCH(MID(SUBSTITUTE(C7," ",""),_xlfn.SEQUENCE(ROUNDUP((LEN(SUBSTITUTE(C7," ","")))/2,0),,2,2),1),_xlfn.TEXTJOIN(,TRUE,_xlfn.UNIQUE(MID(C8&amp;B12,_xlfn.SEQUENCE(LEN(C8&amp;B12)),1))))-1,5)+1)&amp;INDEX(MID(B12,_xlfn.SEQUENCE(5,5),1),ROUNDUP(SEARCH(MID(SUBSTITUTE(C7," ",""),_xlfn.SEQUENCE(ROUNDUP((LEN(SUBSTITUTE(C7," ","")))/2,0),,2,2),1),_xlfn.TEXTJOIN(,TRUE,_xlfn.UNIQUE(MID(C8&amp;B12,_xlfn.SEQUENCE(LEN(C8&amp;B12)),1))))/5,0),MOD(SEARCH(MID(SUBSTITUTE(C7," ",""),_xlfn.SEQUENCE(ROUNDUP((LEN(SUBSTITUTE(C7," ","")))/2,0),,,2),1),_xlfn.TEXTJOIN(,TRUE,_xlfn.UNIQUE(MID(C9&amp;B12,_xlfn.SEQUENCE(LEN(C9&amp;B12)),1))))-1,5)+1)</f>
        <v>am</v>
      </c>
    </row>
    <row r="23" spans="3:31" x14ac:dyDescent="0.25">
      <c r="C23">
        <v>3</v>
      </c>
      <c r="E23" t="str">
        <v>m</v>
      </c>
      <c r="G23" t="str">
        <v>i</v>
      </c>
      <c r="H23" t="str">
        <v>l</v>
      </c>
      <c r="J23">
        <v>9</v>
      </c>
      <c r="K23">
        <v>4</v>
      </c>
      <c r="L23">
        <v>2</v>
      </c>
      <c r="N23">
        <v>11</v>
      </c>
      <c r="O23">
        <v>1</v>
      </c>
      <c r="P23">
        <v>3</v>
      </c>
      <c r="R23" t="str">
        <v>sk</v>
      </c>
      <c r="T23" t="str">
        <v>d</v>
      </c>
      <c r="U23" t="str">
        <v>s</v>
      </c>
      <c r="V23" t="str">
        <v>k</v>
      </c>
      <c r="X23">
        <v>6</v>
      </c>
      <c r="Y23">
        <v>1</v>
      </c>
      <c r="Z23">
        <v>2</v>
      </c>
      <c r="AB23">
        <v>14</v>
      </c>
      <c r="AC23">
        <v>4</v>
      </c>
      <c r="AD23">
        <v>3</v>
      </c>
      <c r="AE23" t="str">
        <v>il</v>
      </c>
    </row>
    <row r="24" spans="3:31" x14ac:dyDescent="0.25">
      <c r="C24">
        <v>5</v>
      </c>
      <c r="E24" t="str">
        <v>i</v>
      </c>
      <c r="G24" t="str">
        <v>l</v>
      </c>
      <c r="H24" t="str">
        <v>i</v>
      </c>
      <c r="J24">
        <v>11</v>
      </c>
      <c r="K24">
        <v>1</v>
      </c>
      <c r="L24">
        <v>3</v>
      </c>
      <c r="N24">
        <v>9</v>
      </c>
      <c r="O24">
        <v>4</v>
      </c>
      <c r="P24">
        <v>2</v>
      </c>
      <c r="R24" t="str">
        <v>ht</v>
      </c>
      <c r="T24" t="str">
        <v>s</v>
      </c>
      <c r="U24" t="str">
        <v>h</v>
      </c>
      <c r="V24" t="str">
        <v>t</v>
      </c>
      <c r="X24">
        <v>14</v>
      </c>
      <c r="Y24">
        <v>4</v>
      </c>
      <c r="Z24">
        <v>3</v>
      </c>
      <c r="AB24">
        <v>6</v>
      </c>
      <c r="AC24">
        <v>1</v>
      </c>
      <c r="AD24">
        <v>2</v>
      </c>
      <c r="AE24" t="str">
        <v>li</v>
      </c>
    </row>
    <row r="25" spans="3:31" x14ac:dyDescent="0.25">
      <c r="C25">
        <v>7</v>
      </c>
      <c r="E25" t="str">
        <v>l</v>
      </c>
      <c r="G25" t="str">
        <v>o</v>
      </c>
      <c r="H25" t="str">
        <v>n</v>
      </c>
      <c r="J25">
        <v>14</v>
      </c>
      <c r="K25">
        <v>4</v>
      </c>
      <c r="L25">
        <v>3</v>
      </c>
      <c r="N25">
        <v>13</v>
      </c>
      <c r="O25">
        <v>3</v>
      </c>
      <c r="P25">
        <v>3</v>
      </c>
      <c r="R25" t="str">
        <v>fk</v>
      </c>
      <c r="T25" t="str">
        <v>k</v>
      </c>
      <c r="U25" t="str">
        <v>f</v>
      </c>
      <c r="V25" t="str">
        <v>k</v>
      </c>
      <c r="X25">
        <v>13</v>
      </c>
      <c r="Y25">
        <v>3</v>
      </c>
      <c r="Z25">
        <v>3</v>
      </c>
      <c r="AB25">
        <v>14</v>
      </c>
      <c r="AC25">
        <v>4</v>
      </c>
      <c r="AD25">
        <v>3</v>
      </c>
      <c r="AE25" t="str">
        <v>on</v>
      </c>
    </row>
    <row r="26" spans="3:31" x14ac:dyDescent="0.25">
      <c r="C26">
        <v>9</v>
      </c>
      <c r="E26" t="str">
        <v>l</v>
      </c>
      <c r="G26" t="str">
        <v>s</v>
      </c>
      <c r="H26" t="str">
        <v>c</v>
      </c>
      <c r="J26">
        <v>18</v>
      </c>
      <c r="K26">
        <v>3</v>
      </c>
      <c r="L26">
        <v>4</v>
      </c>
      <c r="N26">
        <v>3</v>
      </c>
      <c r="O26">
        <v>3</v>
      </c>
      <c r="P26">
        <v>1</v>
      </c>
      <c r="R26" t="str">
        <v>ov</v>
      </c>
      <c r="T26" t="str">
        <v>h</v>
      </c>
      <c r="U26" t="str">
        <v>o</v>
      </c>
      <c r="V26" t="str">
        <v>v</v>
      </c>
      <c r="X26">
        <v>18</v>
      </c>
      <c r="Y26">
        <v>3</v>
      </c>
      <c r="Z26">
        <v>4</v>
      </c>
      <c r="AB26">
        <v>3</v>
      </c>
      <c r="AC26">
        <v>3</v>
      </c>
      <c r="AD26">
        <v>1</v>
      </c>
      <c r="AE26" t="str">
        <v>sc</v>
      </c>
    </row>
    <row r="27" spans="3:31" x14ac:dyDescent="0.25">
      <c r="C27">
        <v>11</v>
      </c>
      <c r="E27" t="str">
        <v>i</v>
      </c>
      <c r="G27" t="str">
        <v>a</v>
      </c>
      <c r="H27" t="str">
        <v>v</v>
      </c>
      <c r="J27">
        <v>1</v>
      </c>
      <c r="K27">
        <v>1</v>
      </c>
      <c r="L27">
        <v>1</v>
      </c>
      <c r="N27">
        <v>21</v>
      </c>
      <c r="O27">
        <v>1</v>
      </c>
      <c r="P27">
        <v>5</v>
      </c>
      <c r="R27" t="str">
        <v>gu</v>
      </c>
      <c r="T27" t="str">
        <v>t</v>
      </c>
      <c r="U27" t="str">
        <v>g</v>
      </c>
      <c r="V27" t="str">
        <v>u</v>
      </c>
      <c r="X27">
        <v>1</v>
      </c>
      <c r="Y27">
        <v>1</v>
      </c>
      <c r="Z27">
        <v>1</v>
      </c>
      <c r="AB27">
        <v>21</v>
      </c>
      <c r="AC27">
        <v>1</v>
      </c>
      <c r="AD27">
        <v>5</v>
      </c>
      <c r="AE27" t="str">
        <v>av</v>
      </c>
    </row>
    <row r="28" spans="3:31" x14ac:dyDescent="0.25">
      <c r="C28">
        <v>13</v>
      </c>
      <c r="E28" t="str">
        <v>o</v>
      </c>
      <c r="G28" t="str">
        <v>e</v>
      </c>
      <c r="H28" t="str">
        <v>n</v>
      </c>
      <c r="J28">
        <v>5</v>
      </c>
      <c r="K28">
        <v>5</v>
      </c>
      <c r="L28">
        <v>1</v>
      </c>
      <c r="N28">
        <v>13</v>
      </c>
      <c r="O28">
        <v>3</v>
      </c>
      <c r="P28">
        <v>3</v>
      </c>
      <c r="R28" t="str">
        <v>am</v>
      </c>
      <c r="T28" t="str">
        <v>f</v>
      </c>
      <c r="U28" t="str">
        <v>a</v>
      </c>
      <c r="V28" t="str">
        <v>m</v>
      </c>
      <c r="X28">
        <v>3</v>
      </c>
      <c r="Y28">
        <v>3</v>
      </c>
      <c r="Z28">
        <v>1</v>
      </c>
      <c r="AB28">
        <v>15</v>
      </c>
      <c r="AC28">
        <v>5</v>
      </c>
      <c r="AD28">
        <v>3</v>
      </c>
      <c r="AE28" t="str">
        <v>en</v>
      </c>
    </row>
    <row r="29" spans="3:31" x14ac:dyDescent="0.25">
      <c r="C29">
        <v>15</v>
      </c>
      <c r="E29" t="str">
        <v>n</v>
      </c>
      <c r="G29" t="str">
        <v>g</v>
      </c>
      <c r="H29" t="str">
        <v>i</v>
      </c>
      <c r="J29">
        <v>7</v>
      </c>
      <c r="K29">
        <v>2</v>
      </c>
      <c r="L29">
        <v>2</v>
      </c>
      <c r="N29">
        <v>9</v>
      </c>
      <c r="O29">
        <v>4</v>
      </c>
      <c r="P29">
        <v>2</v>
      </c>
      <c r="R29" t="str">
        <v>dh</v>
      </c>
      <c r="T29" t="str">
        <v>k</v>
      </c>
      <c r="U29" t="str">
        <v>d</v>
      </c>
      <c r="V29" t="str">
        <v>h</v>
      </c>
      <c r="X29">
        <v>9</v>
      </c>
      <c r="Y29">
        <v>4</v>
      </c>
      <c r="Z29">
        <v>2</v>
      </c>
      <c r="AB29">
        <v>7</v>
      </c>
      <c r="AC29">
        <v>2</v>
      </c>
      <c r="AD29">
        <v>2</v>
      </c>
      <c r="AE29" t="str">
        <v>gi</v>
      </c>
    </row>
    <row r="30" spans="3:31" x14ac:dyDescent="0.25">
      <c r="C30">
        <v>17</v>
      </c>
      <c r="E30" t="str">
        <v>s</v>
      </c>
      <c r="G30" t="str">
        <v>n</v>
      </c>
      <c r="H30" t="str">
        <v>g</v>
      </c>
      <c r="J30">
        <v>13</v>
      </c>
      <c r="K30">
        <v>3</v>
      </c>
      <c r="L30">
        <v>3</v>
      </c>
      <c r="N30">
        <v>7</v>
      </c>
      <c r="O30">
        <v>2</v>
      </c>
      <c r="P30">
        <v>2</v>
      </c>
      <c r="R30" t="str">
        <v>en</v>
      </c>
      <c r="T30" t="str">
        <v>o</v>
      </c>
      <c r="U30" t="str">
        <v>e</v>
      </c>
      <c r="V30" t="str">
        <v>n</v>
      </c>
      <c r="X30">
        <v>12</v>
      </c>
      <c r="Y30">
        <v>2</v>
      </c>
      <c r="Z30">
        <v>3</v>
      </c>
      <c r="AB30">
        <v>8</v>
      </c>
      <c r="AC30">
        <v>3</v>
      </c>
      <c r="AD30">
        <v>2</v>
      </c>
      <c r="AE30" t="str">
        <v>ng</v>
      </c>
    </row>
    <row r="31" spans="3:31" x14ac:dyDescent="0.25">
      <c r="C31">
        <v>19</v>
      </c>
      <c r="E31" t="str">
        <v>c</v>
      </c>
      <c r="G31" t="str">
        <v>s</v>
      </c>
      <c r="H31" t="str">
        <v>e</v>
      </c>
      <c r="J31">
        <v>18</v>
      </c>
      <c r="K31">
        <v>3</v>
      </c>
      <c r="L31">
        <v>4</v>
      </c>
      <c r="N31">
        <v>5</v>
      </c>
      <c r="O31">
        <v>5</v>
      </c>
      <c r="P31">
        <v>1</v>
      </c>
      <c r="R31" t="str">
        <v>rv</v>
      </c>
      <c r="T31" t="str">
        <v>v</v>
      </c>
      <c r="U31" t="str">
        <v>r</v>
      </c>
      <c r="V31" t="str">
        <v>v</v>
      </c>
      <c r="X31">
        <v>20</v>
      </c>
      <c r="Y31">
        <v>5</v>
      </c>
      <c r="Z31">
        <v>4</v>
      </c>
      <c r="AB31">
        <v>3</v>
      </c>
      <c r="AC31">
        <v>3</v>
      </c>
      <c r="AD31">
        <v>1</v>
      </c>
      <c r="AE31" t="str">
        <v>se</v>
      </c>
    </row>
    <row r="32" spans="3:31" x14ac:dyDescent="0.25">
      <c r="C32">
        <v>21</v>
      </c>
      <c r="E32" t="str">
        <v>a</v>
      </c>
      <c r="G32" t="str">
        <v>a</v>
      </c>
      <c r="H32" t="str">
        <v>m</v>
      </c>
      <c r="J32">
        <v>1</v>
      </c>
      <c r="K32">
        <v>1</v>
      </c>
      <c r="L32">
        <v>1</v>
      </c>
      <c r="N32">
        <v>12</v>
      </c>
      <c r="O32">
        <v>2</v>
      </c>
      <c r="P32">
        <v>3</v>
      </c>
      <c r="R32" t="str">
        <v>id</v>
      </c>
      <c r="T32" t="str">
        <v>g</v>
      </c>
      <c r="U32" t="str">
        <v>i</v>
      </c>
      <c r="V32" t="str">
        <v>d</v>
      </c>
      <c r="X32">
        <v>2</v>
      </c>
      <c r="Y32">
        <v>2</v>
      </c>
      <c r="Z32">
        <v>1</v>
      </c>
      <c r="AB32">
        <v>11</v>
      </c>
      <c r="AC32">
        <v>1</v>
      </c>
      <c r="AD32">
        <v>3</v>
      </c>
      <c r="AE32" t="str">
        <v>am</v>
      </c>
    </row>
    <row r="33" spans="3:31" x14ac:dyDescent="0.25">
      <c r="C33">
        <v>23</v>
      </c>
      <c r="E33" t="str">
        <v>v</v>
      </c>
      <c r="G33" t="str">
        <v>o</v>
      </c>
      <c r="H33" t="str">
        <v>n</v>
      </c>
      <c r="J33">
        <v>14</v>
      </c>
      <c r="K33">
        <v>4</v>
      </c>
      <c r="L33">
        <v>3</v>
      </c>
      <c r="N33">
        <v>13</v>
      </c>
      <c r="O33">
        <v>3</v>
      </c>
      <c r="P33">
        <v>3</v>
      </c>
      <c r="R33" t="str">
        <v>fk</v>
      </c>
      <c r="T33" t="str">
        <v>u</v>
      </c>
      <c r="U33" t="str">
        <v>f</v>
      </c>
      <c r="V33" t="str">
        <v>k</v>
      </c>
      <c r="X33">
        <v>13</v>
      </c>
      <c r="Y33">
        <v>3</v>
      </c>
      <c r="Z33">
        <v>3</v>
      </c>
      <c r="AB33">
        <v>14</v>
      </c>
      <c r="AC33">
        <v>4</v>
      </c>
      <c r="AD33">
        <v>3</v>
      </c>
      <c r="AE33" t="str">
        <v>on</v>
      </c>
    </row>
    <row r="34" spans="3:31" x14ac:dyDescent="0.25">
      <c r="C34">
        <v>25</v>
      </c>
      <c r="E34" t="str">
        <v>e</v>
      </c>
      <c r="G34" t="str">
        <v>s</v>
      </c>
      <c r="H34" t="str">
        <v>t</v>
      </c>
      <c r="J34">
        <v>18</v>
      </c>
      <c r="K34">
        <v>3</v>
      </c>
      <c r="L34">
        <v>4</v>
      </c>
      <c r="N34">
        <v>19</v>
      </c>
      <c r="O34">
        <v>4</v>
      </c>
      <c r="P34">
        <v>4</v>
      </c>
      <c r="R34" t="str">
        <v>pq</v>
      </c>
      <c r="T34" t="str">
        <v>a</v>
      </c>
      <c r="U34" t="str">
        <v>p</v>
      </c>
      <c r="V34" t="str">
        <v>q</v>
      </c>
      <c r="X34">
        <v>19</v>
      </c>
      <c r="Y34">
        <v>4</v>
      </c>
      <c r="Z34">
        <v>4</v>
      </c>
      <c r="AB34">
        <v>18</v>
      </c>
      <c r="AC34">
        <v>3</v>
      </c>
      <c r="AD34">
        <v>4</v>
      </c>
      <c r="AE34" t="str">
        <v>st</v>
      </c>
    </row>
    <row r="35" spans="3:31" x14ac:dyDescent="0.25">
      <c r="C35">
        <v>27</v>
      </c>
      <c r="E35" t="str">
        <v>n</v>
      </c>
      <c r="G35" t="str">
        <v>e</v>
      </c>
      <c r="H35" t="str">
        <v>r</v>
      </c>
      <c r="J35">
        <v>5</v>
      </c>
      <c r="K35">
        <v>5</v>
      </c>
      <c r="L35">
        <v>1</v>
      </c>
      <c r="N35">
        <v>17</v>
      </c>
      <c r="O35">
        <v>2</v>
      </c>
      <c r="P35">
        <v>4</v>
      </c>
      <c r="R35" t="str">
        <v>is</v>
      </c>
      <c r="T35" t="str">
        <v>m</v>
      </c>
      <c r="U35" t="str">
        <v>i</v>
      </c>
      <c r="V35" t="str">
        <v>s</v>
      </c>
      <c r="X35">
        <v>2</v>
      </c>
      <c r="Y35">
        <v>2</v>
      </c>
      <c r="Z35">
        <v>1</v>
      </c>
      <c r="AB35">
        <v>20</v>
      </c>
      <c r="AC35">
        <v>5</v>
      </c>
      <c r="AD35">
        <v>4</v>
      </c>
      <c r="AE35" t="str">
        <v>er</v>
      </c>
    </row>
    <row r="36" spans="3:31" x14ac:dyDescent="0.25">
      <c r="C36">
        <v>29</v>
      </c>
      <c r="E36" t="str">
        <v>g</v>
      </c>
      <c r="G36" t="str">
        <v>z</v>
      </c>
      <c r="H36" t="str">
        <v>x</v>
      </c>
      <c r="J36">
        <v>25</v>
      </c>
      <c r="K36">
        <v>5</v>
      </c>
      <c r="L36">
        <v>5</v>
      </c>
      <c r="N36">
        <v>23</v>
      </c>
      <c r="O36">
        <v>3</v>
      </c>
      <c r="P36">
        <v>5</v>
      </c>
      <c r="R36" t="str">
        <v>xz</v>
      </c>
      <c r="T36" t="str">
        <v>d</v>
      </c>
      <c r="U36" t="str">
        <v>x</v>
      </c>
      <c r="V36" t="str">
        <v>z</v>
      </c>
      <c r="X36">
        <v>23</v>
      </c>
      <c r="Y36">
        <v>3</v>
      </c>
      <c r="Z36">
        <v>5</v>
      </c>
      <c r="AB36">
        <v>25</v>
      </c>
      <c r="AC36">
        <v>5</v>
      </c>
      <c r="AD36">
        <v>5</v>
      </c>
      <c r="AE36" t="str">
        <v>zx</v>
      </c>
    </row>
    <row r="37" spans="3:31" x14ac:dyDescent="0.25">
      <c r="E37" t="str">
        <v>i</v>
      </c>
      <c r="T37" t="str">
        <v>h</v>
      </c>
    </row>
    <row r="38" spans="3:31" x14ac:dyDescent="0.25">
      <c r="E38" t="str">
        <v>n</v>
      </c>
      <c r="T38" t="str">
        <v>e</v>
      </c>
    </row>
    <row r="39" spans="3:31" x14ac:dyDescent="0.25">
      <c r="E39" t="str">
        <v>g</v>
      </c>
      <c r="T39" t="str">
        <v>n</v>
      </c>
    </row>
    <row r="40" spans="3:31" x14ac:dyDescent="0.25">
      <c r="E40" t="str">
        <v>s</v>
      </c>
      <c r="T40" t="str">
        <v>r</v>
      </c>
    </row>
    <row r="41" spans="3:31" x14ac:dyDescent="0.25">
      <c r="E41" t="str">
        <v>e</v>
      </c>
      <c r="T41" t="str">
        <v>v</v>
      </c>
    </row>
    <row r="42" spans="3:31" x14ac:dyDescent="0.25">
      <c r="E42" t="str">
        <v>a</v>
      </c>
      <c r="T42" t="str">
        <v>i</v>
      </c>
    </row>
    <row r="43" spans="3:31" x14ac:dyDescent="0.25">
      <c r="E43" t="str">
        <v>m</v>
      </c>
      <c r="T43" t="str">
        <v>d</v>
      </c>
    </row>
    <row r="44" spans="3:31" x14ac:dyDescent="0.25">
      <c r="E44" t="str">
        <v>o</v>
      </c>
      <c r="T44" t="str">
        <v>f</v>
      </c>
    </row>
    <row r="45" spans="3:31" x14ac:dyDescent="0.25">
      <c r="E45" t="str">
        <v>n</v>
      </c>
      <c r="T45" t="str">
        <v>k</v>
      </c>
    </row>
    <row r="46" spans="3:31" x14ac:dyDescent="0.25">
      <c r="E46" t="str">
        <v>s</v>
      </c>
      <c r="T46" t="str">
        <v>p</v>
      </c>
    </row>
    <row r="47" spans="3:31" x14ac:dyDescent="0.25">
      <c r="E47" t="str">
        <v>t</v>
      </c>
      <c r="T47" t="str">
        <v>q</v>
      </c>
    </row>
    <row r="48" spans="3:31" x14ac:dyDescent="0.25">
      <c r="E48" t="str">
        <v>e</v>
      </c>
      <c r="T48" t="str">
        <v>i</v>
      </c>
    </row>
    <row r="49" spans="5:20" x14ac:dyDescent="0.25">
      <c r="E49" t="str">
        <v>r</v>
      </c>
      <c r="T49" t="str">
        <v>s</v>
      </c>
    </row>
    <row r="50" spans="5:20" x14ac:dyDescent="0.25">
      <c r="E50" t="str">
        <v>z</v>
      </c>
      <c r="T50" t="str">
        <v>x</v>
      </c>
    </row>
    <row r="51" spans="5:20" x14ac:dyDescent="0.25">
      <c r="T51" t="str">
        <v>z</v>
      </c>
    </row>
  </sheetData>
  <printOptions headings="1"/>
  <pageMargins left="0.7" right="0.7" top="0.75" bottom="0.75" header="0.3" footer="0.3"/>
  <pageSetup paperSize="9" orientation="portrait" cellComments="atEnd"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4F3C0-B7A9-48CE-BD68-C891353A5D85}">
  <sheetPr codeName="Sheet24"/>
  <dimension ref="B2:Z39"/>
  <sheetViews>
    <sheetView showGridLines="0" zoomScale="160" zoomScaleNormal="160" workbookViewId="0">
      <selection activeCell="R22" sqref="R22"/>
    </sheetView>
  </sheetViews>
  <sheetFormatPr defaultRowHeight="15" x14ac:dyDescent="0.25"/>
  <cols>
    <col min="2" max="2" width="12" bestFit="1" customWidth="1"/>
    <col min="3" max="3" width="22" bestFit="1" customWidth="1"/>
    <col min="5" max="5" width="3.28515625" bestFit="1" customWidth="1"/>
    <col min="6" max="15" width="2" bestFit="1" customWidth="1"/>
    <col min="17" max="26" width="3" bestFit="1" customWidth="1"/>
    <col min="27" max="31" width="2.28515625" customWidth="1"/>
  </cols>
  <sheetData>
    <row r="2" spans="2:26" x14ac:dyDescent="0.25">
      <c r="B2" s="24" t="s">
        <v>8</v>
      </c>
      <c r="C2" s="35" t="s">
        <v>130</v>
      </c>
      <c r="E2" s="9"/>
      <c r="F2" s="37" t="s">
        <v>135</v>
      </c>
      <c r="G2" s="37" t="s">
        <v>136</v>
      </c>
      <c r="H2" s="37" t="s">
        <v>134</v>
      </c>
      <c r="I2" s="37" t="s">
        <v>137</v>
      </c>
      <c r="J2" s="37" t="s">
        <v>138</v>
      </c>
      <c r="K2" s="37" t="s">
        <v>139</v>
      </c>
      <c r="L2" s="37" t="s">
        <v>133</v>
      </c>
      <c r="M2" s="37" t="s">
        <v>140</v>
      </c>
      <c r="N2" s="37" t="s">
        <v>141</v>
      </c>
      <c r="O2" s="37" t="s">
        <v>142</v>
      </c>
    </row>
    <row r="3" spans="2:26" x14ac:dyDescent="0.25">
      <c r="B3" s="24" t="s">
        <v>1</v>
      </c>
      <c r="C3" s="5" t="str" cm="1">
        <f t="array" ref="C3">_xlfn.TEXTJOIN(" ",FALSE,INDEX(E3:E5,ROUNDUP(SEARCH(MID(C2,_xlfn.SEQUENCE(LEN(C2)),1),B9)/10,0))&amp;INDEX(F2:O2,MOD(SEARCH(MID(C2,_xlfn.SEQUENCE(LEN(C2)),1),B9)-1,10)+1))</f>
        <v xml:space="preserve"> 9 63  7  7  0  5 22  0  7</v>
      </c>
      <c r="E3" s="9" t="s">
        <v>86</v>
      </c>
      <c r="F3" s="36" t="s">
        <v>54</v>
      </c>
      <c r="G3" s="36" t="s">
        <v>65</v>
      </c>
      <c r="H3" s="36" t="s">
        <v>86</v>
      </c>
      <c r="I3" s="36" t="s">
        <v>50</v>
      </c>
      <c r="J3" s="36" t="s">
        <v>68</v>
      </c>
      <c r="K3" s="36" t="s">
        <v>48</v>
      </c>
      <c r="L3" s="36" t="s">
        <v>86</v>
      </c>
      <c r="M3" s="36" t="s">
        <v>62</v>
      </c>
      <c r="N3" s="36" t="s">
        <v>52</v>
      </c>
      <c r="O3" s="36" t="s">
        <v>43</v>
      </c>
      <c r="Q3" cm="1">
        <f t="array" ref="Q3:Z5">_xlfn.SEQUENCE(3,10)</f>
        <v>1</v>
      </c>
      <c r="R3">
        <v>2</v>
      </c>
      <c r="S3">
        <v>3</v>
      </c>
      <c r="T3">
        <v>4</v>
      </c>
      <c r="U3">
        <v>5</v>
      </c>
      <c r="V3">
        <v>6</v>
      </c>
      <c r="W3">
        <v>7</v>
      </c>
      <c r="X3">
        <v>8</v>
      </c>
      <c r="Y3">
        <v>9</v>
      </c>
      <c r="Z3">
        <v>10</v>
      </c>
    </row>
    <row r="4" spans="2:26" x14ac:dyDescent="0.25">
      <c r="E4" s="37" t="s">
        <v>134</v>
      </c>
      <c r="F4" s="36" t="s">
        <v>61</v>
      </c>
      <c r="G4" s="36" t="s">
        <v>57</v>
      </c>
      <c r="H4" s="36" t="s">
        <v>63</v>
      </c>
      <c r="I4" s="36" t="s">
        <v>44</v>
      </c>
      <c r="J4" s="36" t="s">
        <v>58</v>
      </c>
      <c r="K4" s="36" t="s">
        <v>67</v>
      </c>
      <c r="L4" s="36" t="s">
        <v>51</v>
      </c>
      <c r="M4" s="36" t="s">
        <v>45</v>
      </c>
      <c r="N4" s="36" t="s">
        <v>59</v>
      </c>
      <c r="O4" s="36" t="s">
        <v>56</v>
      </c>
      <c r="Q4">
        <v>11</v>
      </c>
      <c r="R4">
        <v>12</v>
      </c>
      <c r="S4">
        <v>13</v>
      </c>
      <c r="T4">
        <v>14</v>
      </c>
      <c r="U4">
        <v>15</v>
      </c>
      <c r="V4">
        <v>16</v>
      </c>
      <c r="W4">
        <v>17</v>
      </c>
      <c r="X4">
        <v>18</v>
      </c>
      <c r="Y4">
        <v>19</v>
      </c>
      <c r="Z4">
        <v>20</v>
      </c>
    </row>
    <row r="5" spans="2:26" x14ac:dyDescent="0.25">
      <c r="E5" s="37" t="s">
        <v>133</v>
      </c>
      <c r="F5" s="36" t="s">
        <v>66</v>
      </c>
      <c r="G5" s="36" t="s">
        <v>60</v>
      </c>
      <c r="H5" s="36" t="s">
        <v>131</v>
      </c>
      <c r="I5" s="36" t="s">
        <v>49</v>
      </c>
      <c r="J5" s="36" t="s">
        <v>47</v>
      </c>
      <c r="K5" s="36" t="s">
        <v>64</v>
      </c>
      <c r="L5" s="36" t="s">
        <v>53</v>
      </c>
      <c r="M5" s="36" t="s">
        <v>46</v>
      </c>
      <c r="N5" s="36" t="s">
        <v>55</v>
      </c>
      <c r="O5" s="36" t="s">
        <v>132</v>
      </c>
      <c r="Q5">
        <v>21</v>
      </c>
      <c r="R5">
        <v>22</v>
      </c>
      <c r="S5">
        <v>23</v>
      </c>
      <c r="T5">
        <v>24</v>
      </c>
      <c r="U5">
        <v>25</v>
      </c>
      <c r="V5">
        <v>26</v>
      </c>
      <c r="W5">
        <v>27</v>
      </c>
      <c r="X5">
        <v>28</v>
      </c>
      <c r="Y5">
        <v>29</v>
      </c>
      <c r="Z5">
        <v>30</v>
      </c>
    </row>
    <row r="6" spans="2:26" x14ac:dyDescent="0.25">
      <c r="B6" s="25" t="s">
        <v>10</v>
      </c>
      <c r="C6" s="5" t="str">
        <f>C3</f>
        <v xml:space="preserve"> 9 63  7  7  0  5 22  0  7</v>
      </c>
    </row>
    <row r="7" spans="2:26" x14ac:dyDescent="0.25">
      <c r="B7" s="25" t="s">
        <v>12</v>
      </c>
      <c r="C7" s="35" t="str" cm="1">
        <f t="array" ref="C7">_xlfn.TEXTJOIN(,TRUE,INDEX(F3:O5,MATCH(LEFT(MID(B11,_xlfn.SEQUENCE(ROUNDUP(LEN(B11)/3,0),,,3),3),1),E3:E5,0),MATCH(MID(MID(B11,_xlfn.SEQUENCE(ROUNDUP(LEN(B11)/3,0),,,3),3),2,1),F2:O2,0)))</f>
        <v>SURRENDER</v>
      </c>
    </row>
    <row r="8" spans="2:26" x14ac:dyDescent="0.25">
      <c r="Q8" t="str" cm="1">
        <f t="array" ref="Q8:Q16">MID(C2,_xlfn.SEQUENCE(LEN(C2)),1)</f>
        <v>S</v>
      </c>
      <c r="R8" cm="1">
        <f t="array" ref="R8:R16">SEARCH(MID(C2,_xlfn.SEQUENCE(LEN(C2)),1),B9)</f>
        <v>10</v>
      </c>
      <c r="S8" cm="1">
        <f t="array" ref="S8:S16">MOD(SEARCH(MID(C2,_xlfn.SEQUENCE(LEN(C2)),1),B9)-1,10)+1</f>
        <v>10</v>
      </c>
      <c r="T8" cm="1">
        <f t="array" ref="T8:T16">ROUNDUP(SEARCH(MID(C2,_xlfn.SEQUENCE(LEN(C2)),1),B9)/10,0)</f>
        <v>1</v>
      </c>
      <c r="U8" t="str" cm="1">
        <f t="array" ref="U8:U16">INDEX(E3:E5,ROUNDUP(SEARCH(MID(C2,_xlfn.SEQUENCE(LEN(C2)),1),B9)/10,0))&amp;INDEX(F2:O2,MOD(SEARCH(MID(C2,_xlfn.SEQUENCE(LEN(C2)),1),B9)-1,10)+1)</f>
        <v xml:space="preserve"> 9</v>
      </c>
      <c r="X8" t="str" cm="1">
        <f t="array" ref="X8:X35">MID(" "&amp;C3&amp;" ",_xlfn.SEQUENCE(LEN(" "&amp;C3&amp;" ")),1)</f>
        <v xml:space="preserve"> </v>
      </c>
      <c r="Y8" cm="1">
        <f t="array" ref="Y8:Y35">IF(MID(" "&amp;C3&amp;" ",_xlfn.SEQUENCE(LEN(" "&amp;C3&amp;" ")),1)=" ",_xlfn.SEQUENCE(LEN(" "&amp;C3&amp;" ")),"")</f>
        <v>1</v>
      </c>
      <c r="Z8" cm="1">
        <f t="array" ref="Z8:Z35">IF(MID(C3&amp;" ",_xlfn.SEQUENCE(LEN(" "&amp;C3&amp;" ")),1)=" ",_xlfn.SEQUENCE(LEN(" "&amp;C3&amp;" ")),"")</f>
        <v>1</v>
      </c>
    </row>
    <row r="9" spans="2:26" x14ac:dyDescent="0.25">
      <c r="B9" t="str">
        <f>_xlfn.TEXTJOIN(,FALSE,F3:O5)</f>
        <v>ET AON RISBCDFGHJKLMPQ/UVWXYZ.</v>
      </c>
      <c r="I9" t="str" cm="1">
        <f t="array" ref="I9:I19">TRIM(MID(SUBSTITUTE(C3," ", REPT(" ", 200)),_xlfn.SEQUENCE(LEN(SUBSTITUTE(C3," ", "")),,,200),200))</f>
        <v/>
      </c>
      <c r="Q9" t="str">
        <v>U</v>
      </c>
      <c r="R9">
        <v>24</v>
      </c>
      <c r="S9">
        <v>4</v>
      </c>
      <c r="T9">
        <v>3</v>
      </c>
      <c r="U9" t="str">
        <v>63</v>
      </c>
      <c r="X9" t="str">
        <v xml:space="preserve"> </v>
      </c>
      <c r="Y9">
        <v>2</v>
      </c>
      <c r="Z9" t="str">
        <v/>
      </c>
    </row>
    <row r="10" spans="2:26" x14ac:dyDescent="0.25">
      <c r="I10" t="str">
        <v>9</v>
      </c>
      <c r="Q10" t="str">
        <v>R</v>
      </c>
      <c r="R10">
        <v>8</v>
      </c>
      <c r="S10">
        <v>8</v>
      </c>
      <c r="T10">
        <v>1</v>
      </c>
      <c r="U10" t="str">
        <v xml:space="preserve"> 7</v>
      </c>
      <c r="X10" t="str">
        <v>9</v>
      </c>
      <c r="Y10" t="str">
        <v/>
      </c>
      <c r="Z10">
        <v>3</v>
      </c>
    </row>
    <row r="11" spans="2:26" x14ac:dyDescent="0.25">
      <c r="B11" t="str" cm="1">
        <f t="array" ref="B11">_xlfn.TEXTJOIN(" ",FALSE,INDEX(E3:E5,ROUNDUP(SEARCH(MID(C2,_xlfn.SEQUENCE(LEN(C2)),1),B9)/10,0))&amp;INDEX(F2:O2,MOD(SEARCH(MID(C2,_xlfn.SEQUENCE(LEN(C2)),1),B9)-1,10)+1))</f>
        <v xml:space="preserve"> 9 63  7  7  0  5 22  0  7</v>
      </c>
      <c r="I11" t="str">
        <v>63</v>
      </c>
      <c r="Q11" t="str">
        <v>R</v>
      </c>
      <c r="R11">
        <v>8</v>
      </c>
      <c r="S11">
        <v>8</v>
      </c>
      <c r="T11">
        <v>1</v>
      </c>
      <c r="U11" t="str">
        <v xml:space="preserve"> 7</v>
      </c>
      <c r="X11" t="str">
        <v xml:space="preserve"> </v>
      </c>
      <c r="Y11">
        <v>4</v>
      </c>
      <c r="Z11" t="str">
        <v/>
      </c>
    </row>
    <row r="12" spans="2:26" x14ac:dyDescent="0.25">
      <c r="B12" t="str" cm="1">
        <f t="array" ref="B12">_xlfn.TEXTJOIN(,TRUE,INDEX(F3:O5,MATCH(LEFT(MID(B11,_xlfn.SEQUENCE(LEN(B11)/3,,,3),3),1),E3:E5,0),MATCH(MID(MID(B11,_xlfn.SEQUENCE(LEN(B11)/3,,,3),3),2,1),F2:O2,0)))</f>
        <v>SURRENDE</v>
      </c>
      <c r="I12" t="str">
        <v/>
      </c>
      <c r="Q12" t="str">
        <v>E</v>
      </c>
      <c r="R12">
        <v>1</v>
      </c>
      <c r="S12">
        <v>1</v>
      </c>
      <c r="T12">
        <v>1</v>
      </c>
      <c r="U12" t="str">
        <v xml:space="preserve"> 0</v>
      </c>
      <c r="X12" t="str">
        <v>6</v>
      </c>
      <c r="Y12" t="str">
        <v/>
      </c>
      <c r="Z12" t="str">
        <v/>
      </c>
    </row>
    <row r="13" spans="2:26" x14ac:dyDescent="0.25">
      <c r="I13" t="str">
        <v>7</v>
      </c>
      <c r="Q13" t="str">
        <v>N</v>
      </c>
      <c r="R13">
        <v>6</v>
      </c>
      <c r="S13">
        <v>6</v>
      </c>
      <c r="T13">
        <v>1</v>
      </c>
      <c r="U13" t="str">
        <v xml:space="preserve"> 5</v>
      </c>
      <c r="X13" t="str">
        <v>3</v>
      </c>
      <c r="Y13" t="str">
        <v/>
      </c>
      <c r="Z13">
        <v>6</v>
      </c>
    </row>
    <row r="14" spans="2:26" x14ac:dyDescent="0.25">
      <c r="B14" t="str" cm="1">
        <f t="array" ref="B14:B39">MID(C3,_xlfn.SEQUENCE(LEN(C3)),1)</f>
        <v xml:space="preserve"> </v>
      </c>
      <c r="C14" s="8" t="str" cm="1">
        <f t="array" ref="C14:C39">MID(B11,_xlfn.SEQUENCE(LEN(B11),,,3),3)</f>
        <v xml:space="preserve"> 9 </v>
      </c>
      <c r="D14" cm="1">
        <f t="array" ref="D14:D26">MATCH(LEFT(MID(C3,_xlfn.SEQUENCE(LEN(C3)/2,,,2),2),1),E3:E5,0)</f>
        <v>1</v>
      </c>
      <c r="I14" t="str">
        <v/>
      </c>
      <c r="Q14" t="str">
        <v>D</v>
      </c>
      <c r="R14">
        <v>13</v>
      </c>
      <c r="S14">
        <v>3</v>
      </c>
      <c r="T14">
        <v>2</v>
      </c>
      <c r="U14" t="str">
        <v>22</v>
      </c>
      <c r="X14" t="str">
        <v xml:space="preserve"> </v>
      </c>
      <c r="Y14">
        <v>7</v>
      </c>
      <c r="Z14">
        <v>7</v>
      </c>
    </row>
    <row r="15" spans="2:26" x14ac:dyDescent="0.25">
      <c r="B15" t="str">
        <v>9</v>
      </c>
      <c r="C15" t="str">
        <v xml:space="preserve">63 </v>
      </c>
      <c r="D15">
        <v>1</v>
      </c>
      <c r="I15" t="str">
        <v>7</v>
      </c>
      <c r="Q15" t="str">
        <v>E</v>
      </c>
      <c r="R15">
        <v>1</v>
      </c>
      <c r="S15">
        <v>1</v>
      </c>
      <c r="T15">
        <v>1</v>
      </c>
      <c r="U15" t="str">
        <v xml:space="preserve"> 0</v>
      </c>
      <c r="X15" t="str">
        <v xml:space="preserve"> </v>
      </c>
      <c r="Y15">
        <v>8</v>
      </c>
      <c r="Z15" t="str">
        <v/>
      </c>
    </row>
    <row r="16" spans="2:26" x14ac:dyDescent="0.25">
      <c r="B16" t="str">
        <v xml:space="preserve"> </v>
      </c>
      <c r="C16" t="str">
        <v xml:space="preserve"> 7 </v>
      </c>
      <c r="D16" s="5" t="e">
        <v>#N/A</v>
      </c>
      <c r="I16" t="str">
        <v/>
      </c>
      <c r="Q16" t="str">
        <v>R</v>
      </c>
      <c r="R16">
        <v>8</v>
      </c>
      <c r="S16">
        <v>8</v>
      </c>
      <c r="T16">
        <v>1</v>
      </c>
      <c r="U16" t="str">
        <v xml:space="preserve"> 7</v>
      </c>
      <c r="X16" t="str">
        <v>7</v>
      </c>
      <c r="Y16" t="str">
        <v/>
      </c>
      <c r="Z16">
        <v>9</v>
      </c>
    </row>
    <row r="17" spans="2:26" x14ac:dyDescent="0.25">
      <c r="B17" t="str">
        <v>6</v>
      </c>
      <c r="C17" t="str">
        <v xml:space="preserve"> 7 </v>
      </c>
      <c r="D17">
        <v>1</v>
      </c>
      <c r="I17" t="str">
        <v>0</v>
      </c>
      <c r="X17" t="str">
        <v xml:space="preserve"> </v>
      </c>
      <c r="Y17">
        <v>10</v>
      </c>
      <c r="Z17">
        <v>10</v>
      </c>
    </row>
    <row r="18" spans="2:26" x14ac:dyDescent="0.25">
      <c r="B18" t="str">
        <v>3</v>
      </c>
      <c r="C18" t="str">
        <v xml:space="preserve"> 0 </v>
      </c>
      <c r="D18">
        <v>1</v>
      </c>
      <c r="I18" t="str">
        <v/>
      </c>
      <c r="X18" t="str">
        <v xml:space="preserve"> </v>
      </c>
      <c r="Y18">
        <v>11</v>
      </c>
      <c r="Z18" t="str">
        <v/>
      </c>
    </row>
    <row r="19" spans="2:26" x14ac:dyDescent="0.25">
      <c r="B19" t="str">
        <v xml:space="preserve"> </v>
      </c>
      <c r="C19" t="str">
        <v xml:space="preserve"> 5 </v>
      </c>
      <c r="D19" t="e">
        <v>#N/A</v>
      </c>
      <c r="I19" t="str">
        <v>5</v>
      </c>
      <c r="X19" t="str">
        <v>7</v>
      </c>
      <c r="Y19" t="str">
        <v/>
      </c>
      <c r="Z19">
        <v>12</v>
      </c>
    </row>
    <row r="20" spans="2:26" x14ac:dyDescent="0.25">
      <c r="B20" t="str">
        <v xml:space="preserve"> </v>
      </c>
      <c r="C20" t="str">
        <v xml:space="preserve">22 </v>
      </c>
      <c r="D20">
        <v>1</v>
      </c>
      <c r="X20" t="str">
        <v xml:space="preserve"> </v>
      </c>
      <c r="Y20">
        <v>13</v>
      </c>
      <c r="Z20">
        <v>13</v>
      </c>
    </row>
    <row r="21" spans="2:26" x14ac:dyDescent="0.25">
      <c r="B21" t="str">
        <v>7</v>
      </c>
      <c r="C21" t="str">
        <v xml:space="preserve"> 0 </v>
      </c>
      <c r="D21">
        <v>1</v>
      </c>
      <c r="X21" t="str">
        <v xml:space="preserve"> </v>
      </c>
      <c r="Y21">
        <v>14</v>
      </c>
      <c r="Z21" t="str">
        <v/>
      </c>
    </row>
    <row r="22" spans="2:26" x14ac:dyDescent="0.25">
      <c r="B22" t="str">
        <v xml:space="preserve"> </v>
      </c>
      <c r="C22" t="str">
        <v xml:space="preserve"> 7</v>
      </c>
      <c r="D22" t="e">
        <v>#N/A</v>
      </c>
      <c r="X22" t="str">
        <v>0</v>
      </c>
      <c r="Y22" t="str">
        <v/>
      </c>
      <c r="Z22">
        <v>15</v>
      </c>
    </row>
    <row r="23" spans="2:26" x14ac:dyDescent="0.25">
      <c r="B23" t="str">
        <v xml:space="preserve"> </v>
      </c>
      <c r="C23" t="str">
        <v/>
      </c>
      <c r="D23">
        <v>2</v>
      </c>
      <c r="X23" t="str">
        <v xml:space="preserve"> </v>
      </c>
      <c r="Y23">
        <v>16</v>
      </c>
      <c r="Z23">
        <v>16</v>
      </c>
    </row>
    <row r="24" spans="2:26" x14ac:dyDescent="0.25">
      <c r="B24" t="str">
        <v>7</v>
      </c>
      <c r="C24" t="str">
        <v/>
      </c>
      <c r="D24">
        <v>1</v>
      </c>
      <c r="X24" t="str">
        <v xml:space="preserve"> </v>
      </c>
      <c r="Y24">
        <v>17</v>
      </c>
      <c r="Z24" t="str">
        <v/>
      </c>
    </row>
    <row r="25" spans="2:26" x14ac:dyDescent="0.25">
      <c r="B25" t="str">
        <v xml:space="preserve"> </v>
      </c>
      <c r="C25" t="str">
        <v/>
      </c>
      <c r="D25" t="e">
        <v>#N/A</v>
      </c>
      <c r="X25" t="str">
        <v>5</v>
      </c>
      <c r="Y25" t="str">
        <v/>
      </c>
      <c r="Z25">
        <v>18</v>
      </c>
    </row>
    <row r="26" spans="2:26" x14ac:dyDescent="0.25">
      <c r="B26" t="str">
        <v xml:space="preserve"> </v>
      </c>
      <c r="C26" t="str">
        <v/>
      </c>
      <c r="D26">
        <v>1</v>
      </c>
      <c r="X26" t="str">
        <v xml:space="preserve"> </v>
      </c>
      <c r="Y26">
        <v>19</v>
      </c>
      <c r="Z26" t="str">
        <v/>
      </c>
    </row>
    <row r="27" spans="2:26" x14ac:dyDescent="0.25">
      <c r="B27" t="str">
        <v>0</v>
      </c>
      <c r="C27" t="str">
        <v/>
      </c>
      <c r="X27" t="str">
        <v>2</v>
      </c>
      <c r="Y27" t="str">
        <v/>
      </c>
      <c r="Z27" t="str">
        <v/>
      </c>
    </row>
    <row r="28" spans="2:26" x14ac:dyDescent="0.25">
      <c r="B28" t="str">
        <v xml:space="preserve"> </v>
      </c>
      <c r="C28" t="str">
        <v/>
      </c>
      <c r="X28" t="str">
        <v>2</v>
      </c>
      <c r="Y28" t="str">
        <v/>
      </c>
      <c r="Z28">
        <v>21</v>
      </c>
    </row>
    <row r="29" spans="2:26" x14ac:dyDescent="0.25">
      <c r="B29" t="str">
        <v xml:space="preserve"> </v>
      </c>
      <c r="C29" t="str">
        <v/>
      </c>
      <c r="X29" t="str">
        <v xml:space="preserve"> </v>
      </c>
      <c r="Y29">
        <v>22</v>
      </c>
      <c r="Z29">
        <v>22</v>
      </c>
    </row>
    <row r="30" spans="2:26" x14ac:dyDescent="0.25">
      <c r="B30" t="str">
        <v>5</v>
      </c>
      <c r="C30" t="str">
        <v/>
      </c>
      <c r="X30" t="str">
        <v xml:space="preserve"> </v>
      </c>
      <c r="Y30">
        <v>23</v>
      </c>
      <c r="Z30" t="str">
        <v/>
      </c>
    </row>
    <row r="31" spans="2:26" x14ac:dyDescent="0.25">
      <c r="B31" t="str">
        <v xml:space="preserve"> </v>
      </c>
      <c r="C31" t="str">
        <v/>
      </c>
      <c r="X31" t="str">
        <v>0</v>
      </c>
      <c r="Y31" t="str">
        <v/>
      </c>
      <c r="Z31">
        <v>24</v>
      </c>
    </row>
    <row r="32" spans="2:26" x14ac:dyDescent="0.25">
      <c r="B32" t="str">
        <v>2</v>
      </c>
      <c r="C32" t="str">
        <v/>
      </c>
      <c r="X32" t="str">
        <v xml:space="preserve"> </v>
      </c>
      <c r="Y32">
        <v>25</v>
      </c>
      <c r="Z32">
        <v>25</v>
      </c>
    </row>
    <row r="33" spans="2:26" x14ac:dyDescent="0.25">
      <c r="B33" t="str">
        <v>2</v>
      </c>
      <c r="C33" t="str">
        <v/>
      </c>
      <c r="X33" t="str">
        <v xml:space="preserve"> </v>
      </c>
      <c r="Y33">
        <v>26</v>
      </c>
      <c r="Z33" t="str">
        <v/>
      </c>
    </row>
    <row r="34" spans="2:26" x14ac:dyDescent="0.25">
      <c r="B34" t="str">
        <v xml:space="preserve"> </v>
      </c>
      <c r="C34" t="str">
        <v/>
      </c>
      <c r="X34" t="str">
        <v>7</v>
      </c>
      <c r="Y34" t="str">
        <v/>
      </c>
      <c r="Z34">
        <v>27</v>
      </c>
    </row>
    <row r="35" spans="2:26" x14ac:dyDescent="0.25">
      <c r="B35" t="str">
        <v xml:space="preserve"> </v>
      </c>
      <c r="C35" t="str">
        <v/>
      </c>
      <c r="X35" t="str">
        <v xml:space="preserve"> </v>
      </c>
      <c r="Y35">
        <v>28</v>
      </c>
      <c r="Z35" t="str">
        <v/>
      </c>
    </row>
    <row r="36" spans="2:26" x14ac:dyDescent="0.25">
      <c r="B36" t="str">
        <v>0</v>
      </c>
      <c r="C36" t="str">
        <v/>
      </c>
    </row>
    <row r="37" spans="2:26" x14ac:dyDescent="0.25">
      <c r="B37" t="str">
        <v xml:space="preserve"> </v>
      </c>
      <c r="C37" t="str">
        <v/>
      </c>
    </row>
    <row r="38" spans="2:26" x14ac:dyDescent="0.25">
      <c r="B38" t="str">
        <v xml:space="preserve"> </v>
      </c>
      <c r="C38" t="str">
        <v/>
      </c>
    </row>
    <row r="39" spans="2:26" x14ac:dyDescent="0.25">
      <c r="B39" t="str">
        <v>7</v>
      </c>
      <c r="C39" t="str">
        <v/>
      </c>
    </row>
  </sheetData>
  <printOptions headings="1"/>
  <pageMargins left="0.7" right="0.7" top="0.75" bottom="0.75" header="0.3" footer="0.3"/>
  <pageSetup paperSize="9" orientation="portrait" cellComments="atEnd" horizontalDpi="0" verticalDpi="0" r:id="rId1"/>
  <ignoredErrors>
    <ignoredError sqref="E4:E5 F2:O2"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D0B7-07B8-4B05-A5F6-E7AECE5FBEE1}">
  <sheetPr codeName="Sheet25"/>
  <dimension ref="B2:V29"/>
  <sheetViews>
    <sheetView showGridLines="0" zoomScale="180" zoomScaleNormal="180" workbookViewId="0">
      <selection activeCell="C3" sqref="C3"/>
    </sheetView>
  </sheetViews>
  <sheetFormatPr defaultRowHeight="15" x14ac:dyDescent="0.25"/>
  <cols>
    <col min="1" max="1" width="3.140625" customWidth="1"/>
    <col min="2" max="2" width="20.140625" customWidth="1"/>
    <col min="3" max="3" width="31.28515625" bestFit="1" customWidth="1"/>
    <col min="4" max="4" width="8.140625" customWidth="1"/>
    <col min="5" max="5" width="4.140625" customWidth="1"/>
    <col min="6" max="11" width="3.42578125" customWidth="1"/>
    <col min="12" max="12" width="3.5703125" customWidth="1"/>
  </cols>
  <sheetData>
    <row r="2" spans="2:22" x14ac:dyDescent="0.25">
      <c r="B2" s="24" t="s">
        <v>8</v>
      </c>
      <c r="C2" s="5" t="s">
        <v>98</v>
      </c>
      <c r="F2" t="s">
        <v>99</v>
      </c>
    </row>
    <row r="3" spans="2:22" x14ac:dyDescent="0.25">
      <c r="B3" s="24" t="s">
        <v>6</v>
      </c>
      <c r="C3" s="5" t="str" cm="1">
        <f t="array" ref="C3">_xlfn.TEXTJOIN(" ",TRUE,INDEX({"A","D","F","G","X"},(MOD(SEARCH(MID(C2,_xlfn.SEQUENCE(LEN(C2)),1),F2)-1,5)+1))&amp;INDEX({"A";"D";"F";"G";"X"},(ROUNDUP(SEARCH(MID(C2,_xlfn.SEQUENCE(LEN(C2)),1),F2)/5,0))))</f>
        <v>GA XA AD XA FF GA DA AA FG XA</v>
      </c>
      <c r="S3">
        <f>LEN(R5)</f>
        <v>25</v>
      </c>
    </row>
    <row r="4" spans="2:22" x14ac:dyDescent="0.25">
      <c r="F4" s="9"/>
      <c r="G4" s="22" t="s">
        <v>50</v>
      </c>
      <c r="H4" s="22" t="s">
        <v>63</v>
      </c>
      <c r="I4" s="22" t="s">
        <v>44</v>
      </c>
      <c r="J4" s="22" t="s">
        <v>58</v>
      </c>
      <c r="K4" s="22" t="s">
        <v>53</v>
      </c>
      <c r="S4" t="s">
        <v>99</v>
      </c>
    </row>
    <row r="5" spans="2:22" x14ac:dyDescent="0.25">
      <c r="B5" s="25" t="s">
        <v>10</v>
      </c>
      <c r="C5" s="5" t="str">
        <f>C3</f>
        <v>GA XA AD XA FF GA DA AA FG XA</v>
      </c>
      <c r="F5" s="22" t="s">
        <v>50</v>
      </c>
      <c r="G5" s="9" t="s">
        <v>49</v>
      </c>
      <c r="H5" s="9" t="s">
        <v>63</v>
      </c>
      <c r="I5" s="9" t="s">
        <v>59</v>
      </c>
      <c r="J5" s="9" t="s">
        <v>65</v>
      </c>
      <c r="K5" s="9" t="s">
        <v>67</v>
      </c>
      <c r="R5" t="s">
        <v>129</v>
      </c>
    </row>
    <row r="6" spans="2:22" x14ac:dyDescent="0.25">
      <c r="B6" s="25" t="s">
        <v>9</v>
      </c>
      <c r="C6" s="5" t="str" cm="1">
        <f t="array" ref="C6">_xlfn.TEXTJOIN(,TRUE,INDEX({"A","B","C","D","E";"F","G","H","IJ","K";"L","M","N","O","P";"Q","R","S","T","U";"V","W","X","Y","Z"},MATCH(MID(C5,_xlfn.SEQUENCE((LEN(C5)+1)/3,,,3)+1,1),{"A","D","F","G","X"},0),MATCH(MID(C5,_xlfn.SEQUENCE((LEN(C5)+1)/3,,,3),1),{"A","D","F","G","X"},0)))</f>
        <v>DEFENDBASE</v>
      </c>
      <c r="F6" s="22" t="s">
        <v>63</v>
      </c>
      <c r="G6" s="9" t="s">
        <v>44</v>
      </c>
      <c r="H6" s="9" t="s">
        <v>62</v>
      </c>
      <c r="I6" s="9" t="s">
        <v>50</v>
      </c>
      <c r="J6" s="9" t="s">
        <v>53</v>
      </c>
      <c r="K6" s="9" t="s">
        <v>58</v>
      </c>
      <c r="R6" t="str" cm="1">
        <f t="array" ref="R6:V10">MID(R5,_xlfn.SEQUENCE(5,5),1)</f>
        <v>U</v>
      </c>
      <c r="S6" t="str">
        <v>D</v>
      </c>
      <c r="T6" t="str">
        <v>L</v>
      </c>
      <c r="U6" t="str">
        <v>T</v>
      </c>
      <c r="V6" t="str">
        <v>H</v>
      </c>
    </row>
    <row r="7" spans="2:22" x14ac:dyDescent="0.25">
      <c r="F7" s="22" t="s">
        <v>44</v>
      </c>
      <c r="G7" s="9" t="s">
        <v>43</v>
      </c>
      <c r="H7" s="9" t="s">
        <v>47</v>
      </c>
      <c r="I7" s="9" t="s">
        <v>57</v>
      </c>
      <c r="J7" s="9" t="s">
        <v>61</v>
      </c>
      <c r="K7" s="9" t="s">
        <v>46</v>
      </c>
      <c r="R7" t="str">
        <v>F</v>
      </c>
      <c r="S7" t="str">
        <v>R</v>
      </c>
      <c r="T7" t="str">
        <v>A</v>
      </c>
      <c r="U7" t="str">
        <v>X</v>
      </c>
      <c r="V7" t="str">
        <v>G</v>
      </c>
    </row>
    <row r="8" spans="2:22" x14ac:dyDescent="0.25">
      <c r="F8" s="22" t="s">
        <v>58</v>
      </c>
      <c r="G8" s="9" t="s">
        <v>54</v>
      </c>
      <c r="H8" s="9" t="s">
        <v>45</v>
      </c>
      <c r="I8" s="9" t="s">
        <v>66</v>
      </c>
      <c r="J8" s="9" t="s">
        <v>64</v>
      </c>
      <c r="K8" s="9" t="s">
        <v>60</v>
      </c>
      <c r="R8" t="str">
        <v>S</v>
      </c>
      <c r="S8" t="str">
        <v>V</v>
      </c>
      <c r="T8" t="str">
        <v>C</v>
      </c>
      <c r="U8" t="str">
        <v>B</v>
      </c>
      <c r="V8" t="str">
        <v>Y</v>
      </c>
    </row>
    <row r="9" spans="2:22" x14ac:dyDescent="0.25">
      <c r="F9" s="22" t="s">
        <v>53</v>
      </c>
      <c r="G9" s="9" t="s">
        <v>52</v>
      </c>
      <c r="H9" s="9" t="s">
        <v>68</v>
      </c>
      <c r="I9" s="9" t="s">
        <v>56</v>
      </c>
      <c r="J9" s="9" t="s">
        <v>55</v>
      </c>
      <c r="K9" s="9" t="s">
        <v>48</v>
      </c>
      <c r="R9" t="str">
        <v>E</v>
      </c>
      <c r="S9" t="str">
        <v>K</v>
      </c>
      <c r="T9" t="str">
        <v>P</v>
      </c>
      <c r="U9" t="str">
        <v>W</v>
      </c>
      <c r="V9" t="str">
        <v>Q</v>
      </c>
    </row>
    <row r="10" spans="2:22" x14ac:dyDescent="0.25">
      <c r="R10" t="str">
        <v>I</v>
      </c>
      <c r="S10" t="str">
        <v>O</v>
      </c>
      <c r="T10" t="str">
        <v>M</v>
      </c>
      <c r="U10" t="str">
        <v>Z</v>
      </c>
      <c r="V10" t="str">
        <v>N</v>
      </c>
    </row>
    <row r="13" spans="2:22" x14ac:dyDescent="0.25">
      <c r="G13" cm="1">
        <f t="array" ref="G13:K17">_xlfn.SEQUENCE(5,5)</f>
        <v>1</v>
      </c>
      <c r="H13">
        <v>2</v>
      </c>
      <c r="I13">
        <v>3</v>
      </c>
      <c r="J13">
        <v>4</v>
      </c>
      <c r="K13">
        <v>5</v>
      </c>
      <c r="T13" t="str" cm="1">
        <f t="array" ref="T13:T22">MID(C5,_xlfn.SEQUENCE((LEN(C5)+1)/3,,,3),1)</f>
        <v>G</v>
      </c>
      <c r="U13" t="str" cm="1">
        <f t="array" ref="U13:U22">MID(C5,_xlfn.SEQUENCE((LEN(C5)+1)/3,,,3)+1,1)</f>
        <v>A</v>
      </c>
      <c r="V13" t="str" cm="1">
        <f t="array" ref="V13">_xlfn.TEXTJOIN(,TRUE,INDEX({"A","B","C","D","E";"F","G","H","IJ","K";"L","M","N","O","P";"Q","R","S","T","U";"V","W","X","Y","Z"},MATCH(MID(C5,_xlfn.SEQUENCE((LEN(C5)+1)/3,,,3)+1,1),{"A","D","F","G","X"},0),MATCH(MID(C5,_xlfn.SEQUENCE((LEN(C5)+1)/3,,,3),1),{"A","D","F","G","X"},0)))</f>
        <v>DEFENDBASE</v>
      </c>
    </row>
    <row r="14" spans="2:22" x14ac:dyDescent="0.25">
      <c r="G14">
        <v>6</v>
      </c>
      <c r="H14">
        <v>7</v>
      </c>
      <c r="I14">
        <v>8</v>
      </c>
      <c r="J14">
        <v>9</v>
      </c>
      <c r="K14">
        <v>10</v>
      </c>
      <c r="T14" t="str">
        <v>X</v>
      </c>
      <c r="U14" t="str">
        <v>A</v>
      </c>
    </row>
    <row r="15" spans="2:22" x14ac:dyDescent="0.25">
      <c r="G15">
        <v>11</v>
      </c>
      <c r="H15">
        <v>12</v>
      </c>
      <c r="I15">
        <v>13</v>
      </c>
      <c r="J15">
        <v>14</v>
      </c>
      <c r="K15">
        <v>15</v>
      </c>
      <c r="M15" t="str" cm="1">
        <f t="array" ref="M15:M24">MID(C2,_xlfn.SEQUENCE(LEN(C2)),1)</f>
        <v>D</v>
      </c>
      <c r="N15" cm="1">
        <f t="array" ref="N15:N24">SEARCH(MID(C2,_xlfn.SEQUENCE(LEN(C2)),1),F2)</f>
        <v>4</v>
      </c>
      <c r="O15" cm="1">
        <f t="array" ref="O15:O24">MOD(SEARCH(MID(C2,_xlfn.SEQUENCE(LEN(C2)),1),F2)-1,5)+1</f>
        <v>4</v>
      </c>
      <c r="P15" cm="1">
        <f t="array" ref="P15:P24">MOD(_xlfn.SEQUENCE(LEN(C2))-1,5)+1</f>
        <v>1</v>
      </c>
      <c r="Q15">
        <f>MOD(N15-1,5)+1</f>
        <v>4</v>
      </c>
      <c r="R15" cm="1">
        <f t="array" ref="R15:R24">ROUNDUP(SEARCH(MID(C2,_xlfn.SEQUENCE(LEN(C2)),1),F2)/5,0)</f>
        <v>1</v>
      </c>
      <c r="T15" t="str">
        <v>A</v>
      </c>
      <c r="U15" t="str">
        <v>D</v>
      </c>
    </row>
    <row r="16" spans="2:22" x14ac:dyDescent="0.25">
      <c r="G16">
        <v>16</v>
      </c>
      <c r="H16">
        <v>17</v>
      </c>
      <c r="I16">
        <v>18</v>
      </c>
      <c r="J16">
        <v>19</v>
      </c>
      <c r="K16">
        <v>20</v>
      </c>
      <c r="M16" t="str">
        <v>E</v>
      </c>
      <c r="N16">
        <v>5</v>
      </c>
      <c r="O16">
        <v>5</v>
      </c>
      <c r="P16">
        <v>2</v>
      </c>
      <c r="Q16">
        <f t="shared" ref="Q16:Q24" si="0">MOD(N16-1,5)+1</f>
        <v>5</v>
      </c>
      <c r="R16">
        <v>1</v>
      </c>
      <c r="T16" t="str">
        <v>X</v>
      </c>
      <c r="U16" t="str">
        <v>A</v>
      </c>
    </row>
    <row r="17" spans="7:21" x14ac:dyDescent="0.25">
      <c r="G17">
        <v>21</v>
      </c>
      <c r="H17">
        <v>22</v>
      </c>
      <c r="I17">
        <v>23</v>
      </c>
      <c r="J17">
        <v>24</v>
      </c>
      <c r="K17">
        <v>25</v>
      </c>
      <c r="M17" t="str">
        <v>F</v>
      </c>
      <c r="N17">
        <v>6</v>
      </c>
      <c r="O17">
        <v>1</v>
      </c>
      <c r="P17">
        <v>3</v>
      </c>
      <c r="Q17">
        <f t="shared" si="0"/>
        <v>1</v>
      </c>
      <c r="R17">
        <v>2</v>
      </c>
      <c r="T17" t="str">
        <v>F</v>
      </c>
      <c r="U17" t="str">
        <v>F</v>
      </c>
    </row>
    <row r="18" spans="7:21" x14ac:dyDescent="0.25">
      <c r="M18" t="str">
        <v>E</v>
      </c>
      <c r="N18">
        <v>5</v>
      </c>
      <c r="O18">
        <v>5</v>
      </c>
      <c r="P18">
        <v>4</v>
      </c>
      <c r="Q18">
        <f t="shared" si="0"/>
        <v>5</v>
      </c>
      <c r="R18">
        <v>1</v>
      </c>
      <c r="T18" t="str">
        <v>G</v>
      </c>
      <c r="U18" t="str">
        <v>A</v>
      </c>
    </row>
    <row r="19" spans="7:21" x14ac:dyDescent="0.25">
      <c r="G19" s="21" cm="1">
        <f t="array" ref="G19:K23">ROUNDUP(_xlfn.ANCHORARRAY(G13)/5,0)</f>
        <v>1</v>
      </c>
      <c r="H19" s="21">
        <v>1</v>
      </c>
      <c r="I19" s="21">
        <v>1</v>
      </c>
      <c r="J19" s="21">
        <v>1</v>
      </c>
      <c r="K19" s="21">
        <v>1</v>
      </c>
      <c r="M19" t="str">
        <v>N</v>
      </c>
      <c r="N19">
        <v>13</v>
      </c>
      <c r="O19">
        <v>3</v>
      </c>
      <c r="P19">
        <v>5</v>
      </c>
      <c r="Q19">
        <f t="shared" si="0"/>
        <v>3</v>
      </c>
      <c r="R19">
        <v>3</v>
      </c>
      <c r="T19" t="str">
        <v>D</v>
      </c>
      <c r="U19" t="str">
        <v>A</v>
      </c>
    </row>
    <row r="20" spans="7:21" x14ac:dyDescent="0.25">
      <c r="G20" s="21">
        <v>2</v>
      </c>
      <c r="H20" s="21">
        <v>2</v>
      </c>
      <c r="I20" s="21">
        <v>2</v>
      </c>
      <c r="J20" s="21">
        <v>2</v>
      </c>
      <c r="K20" s="21">
        <v>2</v>
      </c>
      <c r="M20" t="str">
        <v>D</v>
      </c>
      <c r="N20">
        <v>4</v>
      </c>
      <c r="O20">
        <v>4</v>
      </c>
      <c r="P20">
        <v>1</v>
      </c>
      <c r="Q20">
        <f t="shared" si="0"/>
        <v>4</v>
      </c>
      <c r="R20">
        <v>1</v>
      </c>
      <c r="T20" t="str">
        <v>A</v>
      </c>
      <c r="U20" t="str">
        <v>A</v>
      </c>
    </row>
    <row r="21" spans="7:21" x14ac:dyDescent="0.25">
      <c r="G21" s="21">
        <v>3</v>
      </c>
      <c r="H21" s="21">
        <v>3</v>
      </c>
      <c r="I21" s="21">
        <v>3</v>
      </c>
      <c r="J21" s="21">
        <v>3</v>
      </c>
      <c r="K21" s="21">
        <v>3</v>
      </c>
      <c r="M21" t="str">
        <v>B</v>
      </c>
      <c r="N21">
        <v>2</v>
      </c>
      <c r="O21">
        <v>2</v>
      </c>
      <c r="P21">
        <v>2</v>
      </c>
      <c r="Q21">
        <f t="shared" si="0"/>
        <v>2</v>
      </c>
      <c r="R21">
        <v>1</v>
      </c>
      <c r="T21" t="str">
        <v>F</v>
      </c>
      <c r="U21" t="str">
        <v>G</v>
      </c>
    </row>
    <row r="22" spans="7:21" x14ac:dyDescent="0.25">
      <c r="G22" s="21">
        <v>4</v>
      </c>
      <c r="H22" s="21">
        <v>4</v>
      </c>
      <c r="I22" s="21">
        <v>4</v>
      </c>
      <c r="J22" s="21">
        <v>4</v>
      </c>
      <c r="K22" s="21">
        <v>4</v>
      </c>
      <c r="M22" t="str">
        <v>A</v>
      </c>
      <c r="N22">
        <v>1</v>
      </c>
      <c r="O22">
        <v>1</v>
      </c>
      <c r="P22">
        <v>3</v>
      </c>
      <c r="Q22">
        <f t="shared" si="0"/>
        <v>1</v>
      </c>
      <c r="R22">
        <v>1</v>
      </c>
      <c r="T22" t="str">
        <v>X</v>
      </c>
      <c r="U22" t="str">
        <v>A</v>
      </c>
    </row>
    <row r="23" spans="7:21" x14ac:dyDescent="0.25">
      <c r="G23" s="21">
        <v>5</v>
      </c>
      <c r="H23" s="21">
        <v>5</v>
      </c>
      <c r="I23" s="21">
        <v>5</v>
      </c>
      <c r="J23" s="21">
        <v>5</v>
      </c>
      <c r="K23" s="21">
        <v>5</v>
      </c>
      <c r="M23" t="str">
        <v>S</v>
      </c>
      <c r="N23">
        <v>18</v>
      </c>
      <c r="O23">
        <v>3</v>
      </c>
      <c r="P23">
        <v>4</v>
      </c>
      <c r="Q23">
        <f t="shared" si="0"/>
        <v>3</v>
      </c>
      <c r="R23">
        <v>4</v>
      </c>
    </row>
    <row r="24" spans="7:21" x14ac:dyDescent="0.25">
      <c r="M24" t="str">
        <v>E</v>
      </c>
      <c r="N24">
        <v>5</v>
      </c>
      <c r="O24">
        <v>5</v>
      </c>
      <c r="P24">
        <v>5</v>
      </c>
      <c r="Q24">
        <f t="shared" si="0"/>
        <v>5</v>
      </c>
      <c r="R24">
        <v>1</v>
      </c>
    </row>
    <row r="25" spans="7:21" x14ac:dyDescent="0.25">
      <c r="G25" s="21" cm="1">
        <f t="array" ref="G25:K29">MOD(_xlfn.ANCHORARRAY(G13)-1,5)+1</f>
        <v>1</v>
      </c>
      <c r="H25" s="21">
        <v>2</v>
      </c>
      <c r="I25" s="21">
        <v>3</v>
      </c>
      <c r="J25" s="21">
        <v>4</v>
      </c>
      <c r="K25" s="21">
        <v>5</v>
      </c>
    </row>
    <row r="26" spans="7:21" x14ac:dyDescent="0.25">
      <c r="G26" s="21">
        <v>1</v>
      </c>
      <c r="H26" s="21">
        <v>2</v>
      </c>
      <c r="I26" s="21">
        <v>3</v>
      </c>
      <c r="J26" s="21">
        <v>4</v>
      </c>
      <c r="K26" s="21">
        <v>5</v>
      </c>
    </row>
    <row r="27" spans="7:21" x14ac:dyDescent="0.25">
      <c r="G27" s="21">
        <v>1</v>
      </c>
      <c r="H27" s="21">
        <v>2</v>
      </c>
      <c r="I27" s="21">
        <v>3</v>
      </c>
      <c r="J27" s="21">
        <v>4</v>
      </c>
      <c r="K27" s="21">
        <v>5</v>
      </c>
    </row>
    <row r="28" spans="7:21" x14ac:dyDescent="0.25">
      <c r="G28" s="21">
        <v>1</v>
      </c>
      <c r="H28" s="21">
        <v>2</v>
      </c>
      <c r="I28" s="21">
        <v>3</v>
      </c>
      <c r="J28" s="21">
        <v>4</v>
      </c>
      <c r="K28" s="21">
        <v>5</v>
      </c>
    </row>
    <row r="29" spans="7:21" x14ac:dyDescent="0.25">
      <c r="G29" s="21">
        <v>1</v>
      </c>
      <c r="H29" s="21">
        <v>2</v>
      </c>
      <c r="I29" s="21">
        <v>3</v>
      </c>
      <c r="J29" s="21">
        <v>4</v>
      </c>
      <c r="K29" s="21">
        <v>5</v>
      </c>
    </row>
  </sheetData>
  <printOptions headings="1"/>
  <pageMargins left="0.7" right="0.7" top="0.75" bottom="0.75" header="0.3" footer="0.3"/>
  <pageSetup paperSize="9" orientation="portrait" cellComments="atEnd"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B3BE-FDED-43BA-BE7D-1E67DE9C6DF0}">
  <sheetPr codeName="Sheet26"/>
  <dimension ref="B2:T37"/>
  <sheetViews>
    <sheetView showGridLines="0" zoomScale="140" zoomScaleNormal="140" workbookViewId="0">
      <selection activeCell="C6" sqref="C6"/>
    </sheetView>
  </sheetViews>
  <sheetFormatPr defaultRowHeight="15" x14ac:dyDescent="0.25"/>
  <cols>
    <col min="1" max="1" width="3.5703125" customWidth="1"/>
    <col min="2" max="2" width="20.5703125" customWidth="1"/>
    <col min="3" max="3" width="30" customWidth="1"/>
    <col min="6" max="11" width="3.42578125" customWidth="1"/>
  </cols>
  <sheetData>
    <row r="2" spans="2:20" x14ac:dyDescent="0.25">
      <c r="B2" s="24" t="s">
        <v>8</v>
      </c>
      <c r="C2" s="5" t="s">
        <v>98</v>
      </c>
      <c r="F2" t="s">
        <v>99</v>
      </c>
    </row>
    <row r="3" spans="2:20" x14ac:dyDescent="0.25">
      <c r="B3" s="24" t="s">
        <v>6</v>
      </c>
      <c r="C3" s="5" t="str" cm="1">
        <f t="array" ref="C3">_xlfn.TEXTJOIN(" ",TRUE,(MOD(SEARCH(MID(C2,_xlfn.SEQUENCE(LEN(C2)),1),F2)-1,5)+1)&amp;(ROUNDUP(SEARCH(MID(C2,_xlfn.SEQUENCE(LEN(C2)),1),F2)/5,0)))</f>
        <v>41 51 12 51 33 41 21 11 34 51</v>
      </c>
    </row>
    <row r="4" spans="2:20" x14ac:dyDescent="0.25">
      <c r="F4" s="9"/>
      <c r="G4" s="9">
        <v>1</v>
      </c>
      <c r="H4" s="9">
        <v>2</v>
      </c>
      <c r="I4" s="9">
        <v>3</v>
      </c>
      <c r="J4" s="9">
        <v>4</v>
      </c>
      <c r="K4" s="9">
        <v>5</v>
      </c>
    </row>
    <row r="5" spans="2:20" x14ac:dyDescent="0.25">
      <c r="B5" s="25" t="s">
        <v>10</v>
      </c>
      <c r="C5" s="5" t="str">
        <f>C3</f>
        <v>41 51 12 51 33 41 21 11 34 51</v>
      </c>
      <c r="F5" s="9">
        <v>1</v>
      </c>
      <c r="G5" s="9" t="s">
        <v>50</v>
      </c>
      <c r="H5" s="9" t="s">
        <v>61</v>
      </c>
      <c r="I5" s="9" t="s">
        <v>57</v>
      </c>
      <c r="J5" s="9" t="s">
        <v>63</v>
      </c>
      <c r="K5" s="9" t="s">
        <v>54</v>
      </c>
    </row>
    <row r="6" spans="2:20" x14ac:dyDescent="0.25">
      <c r="B6" s="25" t="s">
        <v>9</v>
      </c>
      <c r="C6" s="5" t="str" cm="1">
        <f t="array" ref="C6">_xlfn.TEXTJOIN(,TRUE,MID(F2,MID(C5,_xlfn.SEQUENCE((LEN(C5)+1)/3,,,3),1)+(MID(C5,_xlfn.SEQUENCE((LEN(C5)+1)/3,,,3)+1,1)-1)*5,1))</f>
        <v>DEFENDBASE</v>
      </c>
      <c r="F6" s="9">
        <v>2</v>
      </c>
      <c r="G6" s="9" t="s">
        <v>44</v>
      </c>
      <c r="H6" s="9" t="s">
        <v>58</v>
      </c>
      <c r="I6" s="9" t="s">
        <v>67</v>
      </c>
      <c r="J6" s="9" t="s">
        <v>97</v>
      </c>
      <c r="K6" s="9" t="s">
        <v>45</v>
      </c>
    </row>
    <row r="7" spans="2:20" x14ac:dyDescent="0.25">
      <c r="F7" s="9">
        <v>3</v>
      </c>
      <c r="G7" s="9" t="s">
        <v>59</v>
      </c>
      <c r="H7" s="9" t="s">
        <v>56</v>
      </c>
      <c r="I7" s="9" t="s">
        <v>48</v>
      </c>
      <c r="J7" s="9" t="s">
        <v>68</v>
      </c>
      <c r="K7" s="9" t="s">
        <v>66</v>
      </c>
    </row>
    <row r="8" spans="2:20" x14ac:dyDescent="0.25">
      <c r="F8" s="9">
        <v>4</v>
      </c>
      <c r="G8" s="9" t="s">
        <v>60</v>
      </c>
      <c r="H8" s="9" t="s">
        <v>62</v>
      </c>
      <c r="I8" s="9" t="s">
        <v>43</v>
      </c>
      <c r="J8" s="9" t="s">
        <v>65</v>
      </c>
      <c r="K8" s="9" t="s">
        <v>49</v>
      </c>
    </row>
    <row r="9" spans="2:20" x14ac:dyDescent="0.25">
      <c r="F9" s="9">
        <v>5</v>
      </c>
      <c r="G9" s="9" t="s">
        <v>47</v>
      </c>
      <c r="H9" s="9" t="s">
        <v>64</v>
      </c>
      <c r="I9" s="9" t="s">
        <v>53</v>
      </c>
      <c r="J9" s="9" t="s">
        <v>46</v>
      </c>
      <c r="K9" s="9" t="s">
        <v>55</v>
      </c>
    </row>
    <row r="13" spans="2:20" x14ac:dyDescent="0.25">
      <c r="G13" cm="1">
        <f t="array" ref="G13:K17">_xlfn.SEQUENCE(5,5)</f>
        <v>1</v>
      </c>
      <c r="H13">
        <v>2</v>
      </c>
      <c r="I13">
        <v>3</v>
      </c>
      <c r="J13">
        <v>4</v>
      </c>
      <c r="K13">
        <v>5</v>
      </c>
      <c r="T13" t="str" cm="1">
        <f t="array" ref="T13:T37">MID(F2,_xlfn.SEQUENCE(LEN(F2)),1)</f>
        <v>A</v>
      </c>
    </row>
    <row r="14" spans="2:20" x14ac:dyDescent="0.25">
      <c r="G14">
        <v>6</v>
      </c>
      <c r="H14">
        <v>7</v>
      </c>
      <c r="I14">
        <v>8</v>
      </c>
      <c r="J14">
        <v>9</v>
      </c>
      <c r="K14">
        <v>10</v>
      </c>
      <c r="T14" t="str">
        <v>B</v>
      </c>
    </row>
    <row r="15" spans="2:20" x14ac:dyDescent="0.25">
      <c r="G15">
        <v>11</v>
      </c>
      <c r="H15">
        <v>12</v>
      </c>
      <c r="I15">
        <v>13</v>
      </c>
      <c r="J15">
        <v>14</v>
      </c>
      <c r="K15">
        <v>15</v>
      </c>
      <c r="M15" t="str" cm="1">
        <f t="array" ref="M15:M24">MID(C2,_xlfn.SEQUENCE(LEN(C2)),1)</f>
        <v>D</v>
      </c>
      <c r="N15" cm="1">
        <f t="array" ref="N15:N24">SEARCH(MID(C2,_xlfn.SEQUENCE(LEN(C2)),1),F2)</f>
        <v>4</v>
      </c>
      <c r="O15" cm="1">
        <f t="array" ref="O15:O24">MOD(SEARCH(MID(C2,_xlfn.SEQUENCE(LEN(C2)),1),F2)-1,5)+1</f>
        <v>4</v>
      </c>
      <c r="P15" cm="1">
        <f t="array" ref="P15:P24">MOD(_xlfn.SEQUENCE(LEN(C2))-1,5)+1</f>
        <v>1</v>
      </c>
      <c r="Q15">
        <f>MOD(N15-1,5)+1</f>
        <v>4</v>
      </c>
      <c r="R15" cm="1">
        <f t="array" ref="R15:R24">ROUNDUP(SEARCH(MID(C2,_xlfn.SEQUENCE(LEN(C2)),1),F2)/5,0)</f>
        <v>1</v>
      </c>
      <c r="T15" t="str">
        <v>C</v>
      </c>
    </row>
    <row r="16" spans="2:20" x14ac:dyDescent="0.25">
      <c r="G16">
        <v>16</v>
      </c>
      <c r="H16">
        <v>17</v>
      </c>
      <c r="I16">
        <v>18</v>
      </c>
      <c r="J16">
        <v>19</v>
      </c>
      <c r="K16">
        <v>20</v>
      </c>
      <c r="M16" t="str">
        <v>E</v>
      </c>
      <c r="N16">
        <v>5</v>
      </c>
      <c r="O16">
        <v>5</v>
      </c>
      <c r="P16">
        <v>2</v>
      </c>
      <c r="Q16">
        <f t="shared" ref="Q16:Q24" si="0">MOD(N16-1,5)+1</f>
        <v>5</v>
      </c>
      <c r="R16">
        <v>1</v>
      </c>
      <c r="T16" t="str">
        <v>D</v>
      </c>
    </row>
    <row r="17" spans="7:20" x14ac:dyDescent="0.25">
      <c r="G17">
        <v>21</v>
      </c>
      <c r="H17">
        <v>22</v>
      </c>
      <c r="I17">
        <v>23</v>
      </c>
      <c r="J17">
        <v>24</v>
      </c>
      <c r="K17">
        <v>25</v>
      </c>
      <c r="M17" t="str">
        <v>F</v>
      </c>
      <c r="N17">
        <v>6</v>
      </c>
      <c r="O17">
        <v>1</v>
      </c>
      <c r="P17">
        <v>3</v>
      </c>
      <c r="Q17">
        <f t="shared" si="0"/>
        <v>1</v>
      </c>
      <c r="R17">
        <v>2</v>
      </c>
      <c r="T17" t="str">
        <v>E</v>
      </c>
    </row>
    <row r="18" spans="7:20" x14ac:dyDescent="0.25">
      <c r="M18" t="str">
        <v>E</v>
      </c>
      <c r="N18">
        <v>5</v>
      </c>
      <c r="O18">
        <v>5</v>
      </c>
      <c r="P18">
        <v>4</v>
      </c>
      <c r="Q18">
        <f t="shared" si="0"/>
        <v>5</v>
      </c>
      <c r="R18">
        <v>1</v>
      </c>
      <c r="T18" t="str">
        <v>F</v>
      </c>
    </row>
    <row r="19" spans="7:20" x14ac:dyDescent="0.25">
      <c r="G19" s="21" cm="1">
        <f t="array" ref="G19:K23">ROUNDUP(_xlfn.ANCHORARRAY(G13)/5,0)</f>
        <v>1</v>
      </c>
      <c r="H19" s="21">
        <v>1</v>
      </c>
      <c r="I19" s="21">
        <v>1</v>
      </c>
      <c r="J19" s="21">
        <v>1</v>
      </c>
      <c r="K19" s="21">
        <v>1</v>
      </c>
      <c r="M19" t="str">
        <v>N</v>
      </c>
      <c r="N19">
        <v>13</v>
      </c>
      <c r="O19">
        <v>3</v>
      </c>
      <c r="P19">
        <v>5</v>
      </c>
      <c r="Q19">
        <f t="shared" si="0"/>
        <v>3</v>
      </c>
      <c r="R19">
        <v>3</v>
      </c>
      <c r="T19" t="str">
        <v>G</v>
      </c>
    </row>
    <row r="20" spans="7:20" x14ac:dyDescent="0.25">
      <c r="G20" s="21">
        <v>2</v>
      </c>
      <c r="H20" s="21">
        <v>2</v>
      </c>
      <c r="I20" s="21">
        <v>2</v>
      </c>
      <c r="J20" s="21">
        <v>2</v>
      </c>
      <c r="K20" s="21">
        <v>2</v>
      </c>
      <c r="M20" t="str">
        <v>D</v>
      </c>
      <c r="N20">
        <v>4</v>
      </c>
      <c r="O20">
        <v>4</v>
      </c>
      <c r="P20">
        <v>1</v>
      </c>
      <c r="Q20">
        <f t="shared" si="0"/>
        <v>4</v>
      </c>
      <c r="R20">
        <v>1</v>
      </c>
      <c r="T20" t="str">
        <v>H</v>
      </c>
    </row>
    <row r="21" spans="7:20" x14ac:dyDescent="0.25">
      <c r="G21" s="21">
        <v>3</v>
      </c>
      <c r="H21" s="21">
        <v>3</v>
      </c>
      <c r="I21" s="21">
        <v>3</v>
      </c>
      <c r="J21" s="21">
        <v>3</v>
      </c>
      <c r="K21" s="21">
        <v>3</v>
      </c>
      <c r="M21" t="str">
        <v>B</v>
      </c>
      <c r="N21">
        <v>2</v>
      </c>
      <c r="O21">
        <v>2</v>
      </c>
      <c r="P21">
        <v>2</v>
      </c>
      <c r="Q21">
        <f t="shared" si="0"/>
        <v>2</v>
      </c>
      <c r="R21">
        <v>1</v>
      </c>
      <c r="T21" t="str">
        <v>I</v>
      </c>
    </row>
    <row r="22" spans="7:20" x14ac:dyDescent="0.25">
      <c r="G22" s="21">
        <v>4</v>
      </c>
      <c r="H22" s="21">
        <v>4</v>
      </c>
      <c r="I22" s="21">
        <v>4</v>
      </c>
      <c r="J22" s="21">
        <v>4</v>
      </c>
      <c r="K22" s="21">
        <v>4</v>
      </c>
      <c r="M22" t="str">
        <v>A</v>
      </c>
      <c r="N22">
        <v>1</v>
      </c>
      <c r="O22">
        <v>1</v>
      </c>
      <c r="P22">
        <v>3</v>
      </c>
      <c r="Q22">
        <f t="shared" si="0"/>
        <v>1</v>
      </c>
      <c r="R22">
        <v>1</v>
      </c>
      <c r="T22" t="str">
        <v>K</v>
      </c>
    </row>
    <row r="23" spans="7:20" x14ac:dyDescent="0.25">
      <c r="G23" s="21">
        <v>5</v>
      </c>
      <c r="H23" s="21">
        <v>5</v>
      </c>
      <c r="I23" s="21">
        <v>5</v>
      </c>
      <c r="J23" s="21">
        <v>5</v>
      </c>
      <c r="K23" s="21">
        <v>5</v>
      </c>
      <c r="M23" t="str">
        <v>S</v>
      </c>
      <c r="N23">
        <v>18</v>
      </c>
      <c r="O23">
        <v>3</v>
      </c>
      <c r="P23">
        <v>4</v>
      </c>
      <c r="Q23">
        <f t="shared" si="0"/>
        <v>3</v>
      </c>
      <c r="R23">
        <v>4</v>
      </c>
      <c r="T23" t="str">
        <v>L</v>
      </c>
    </row>
    <row r="24" spans="7:20" x14ac:dyDescent="0.25">
      <c r="M24" t="str">
        <v>E</v>
      </c>
      <c r="N24">
        <v>5</v>
      </c>
      <c r="O24">
        <v>5</v>
      </c>
      <c r="P24">
        <v>5</v>
      </c>
      <c r="Q24">
        <f t="shared" si="0"/>
        <v>5</v>
      </c>
      <c r="R24">
        <v>1</v>
      </c>
      <c r="T24" t="str">
        <v>M</v>
      </c>
    </row>
    <row r="25" spans="7:20" x14ac:dyDescent="0.25">
      <c r="G25" s="21" cm="1">
        <f t="array" ref="G25:K29">MOD(_xlfn.ANCHORARRAY(G13)-1,5)+1</f>
        <v>1</v>
      </c>
      <c r="H25" s="21">
        <v>2</v>
      </c>
      <c r="I25" s="21">
        <v>3</v>
      </c>
      <c r="J25" s="21">
        <v>4</v>
      </c>
      <c r="K25" s="21">
        <v>5</v>
      </c>
      <c r="T25" t="str">
        <v>N</v>
      </c>
    </row>
    <row r="26" spans="7:20" x14ac:dyDescent="0.25">
      <c r="G26" s="21">
        <v>1</v>
      </c>
      <c r="H26" s="21">
        <v>2</v>
      </c>
      <c r="I26" s="21">
        <v>3</v>
      </c>
      <c r="J26" s="21">
        <v>4</v>
      </c>
      <c r="K26" s="21">
        <v>5</v>
      </c>
      <c r="T26" t="str">
        <v>O</v>
      </c>
    </row>
    <row r="27" spans="7:20" x14ac:dyDescent="0.25">
      <c r="G27" s="21">
        <v>1</v>
      </c>
      <c r="H27" s="21">
        <v>2</v>
      </c>
      <c r="I27" s="21">
        <v>3</v>
      </c>
      <c r="J27" s="21">
        <v>4</v>
      </c>
      <c r="K27" s="21">
        <v>5</v>
      </c>
      <c r="T27" t="str">
        <v>P</v>
      </c>
    </row>
    <row r="28" spans="7:20" x14ac:dyDescent="0.25">
      <c r="G28" s="21">
        <v>1</v>
      </c>
      <c r="H28" s="21">
        <v>2</v>
      </c>
      <c r="I28" s="21">
        <v>3</v>
      </c>
      <c r="J28" s="21">
        <v>4</v>
      </c>
      <c r="K28" s="21">
        <v>5</v>
      </c>
      <c r="T28" t="str">
        <v>Q</v>
      </c>
    </row>
    <row r="29" spans="7:20" x14ac:dyDescent="0.25">
      <c r="G29" s="21">
        <v>1</v>
      </c>
      <c r="H29" s="21">
        <v>2</v>
      </c>
      <c r="I29" s="21">
        <v>3</v>
      </c>
      <c r="J29" s="21">
        <v>4</v>
      </c>
      <c r="K29" s="21">
        <v>5</v>
      </c>
      <c r="T29" t="str">
        <v>R</v>
      </c>
    </row>
    <row r="30" spans="7:20" x14ac:dyDescent="0.25">
      <c r="T30" t="str">
        <v>S</v>
      </c>
    </row>
    <row r="31" spans="7:20" x14ac:dyDescent="0.25">
      <c r="T31" t="str">
        <v>T</v>
      </c>
    </row>
    <row r="32" spans="7:20" x14ac:dyDescent="0.25">
      <c r="T32" t="str">
        <v>U</v>
      </c>
    </row>
    <row r="33" spans="20:20" x14ac:dyDescent="0.25">
      <c r="T33" t="str">
        <v>V</v>
      </c>
    </row>
    <row r="34" spans="20:20" x14ac:dyDescent="0.25">
      <c r="T34" t="str">
        <v>W</v>
      </c>
    </row>
    <row r="35" spans="20:20" x14ac:dyDescent="0.25">
      <c r="T35" t="str">
        <v>X</v>
      </c>
    </row>
    <row r="36" spans="20:20" x14ac:dyDescent="0.25">
      <c r="T36" t="str">
        <v>Y</v>
      </c>
    </row>
    <row r="37" spans="20:20" x14ac:dyDescent="0.25">
      <c r="T37" t="str">
        <v>Z</v>
      </c>
    </row>
  </sheetData>
  <printOptions headings="1"/>
  <pageMargins left="0.7" right="0.7" top="0.75" bottom="0.75" header="0.3" footer="0.3"/>
  <pageSetup paperSize="9" orientation="portrait" cellComments="atEnd"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F0926-AD66-4582-B331-2DB17280C5A0}">
  <sheetPr codeName="Sheet27"/>
  <dimension ref="B2:T39"/>
  <sheetViews>
    <sheetView showGridLines="0" topLeftCell="E1" zoomScale="140" zoomScaleNormal="140" workbookViewId="0">
      <selection activeCell="C8" sqref="C8"/>
    </sheetView>
  </sheetViews>
  <sheetFormatPr defaultRowHeight="15" x14ac:dyDescent="0.25"/>
  <cols>
    <col min="1" max="1" width="3.5703125" customWidth="1"/>
    <col min="2" max="2" width="20.5703125" customWidth="1"/>
    <col min="3" max="3" width="30" customWidth="1"/>
    <col min="6" max="11" width="3.42578125" customWidth="1"/>
  </cols>
  <sheetData>
    <row r="2" spans="2:20" x14ac:dyDescent="0.25">
      <c r="B2" s="24" t="s">
        <v>8</v>
      </c>
      <c r="C2" s="5" t="s">
        <v>98</v>
      </c>
      <c r="F2" t="s">
        <v>99</v>
      </c>
    </row>
    <row r="3" spans="2:20" x14ac:dyDescent="0.25">
      <c r="B3" s="24" t="s">
        <v>143</v>
      </c>
      <c r="C3" s="5" t="s">
        <v>144</v>
      </c>
      <c r="F3" t="str" cm="1">
        <f t="array" ref="F3">_xlfn.TEXTJOIN(,TRUE,_xlfn.UNIQUE(MID(C3&amp;F2,_xlfn.SEQUENCE(LEN(C3&amp;F2)),1)))</f>
        <v>DYNAMITEBCFGHKLOPQRSUVWXZ</v>
      </c>
    </row>
    <row r="4" spans="2:20" x14ac:dyDescent="0.25">
      <c r="B4" s="24" t="s">
        <v>6</v>
      </c>
      <c r="C4" s="5" t="str" cm="1">
        <f t="array" ref="C4">_xlfn.TEXTJOIN(" ",TRUE,(MOD(SEARCH(MID(C2,_xlfn.SEQUENCE(LEN(C2)),1),F3)-1,5)+1)&amp;(ROUNDUP(SEARCH(MID(C2,_xlfn.SEQUENCE(LEN(C2)),1),F3)/5,0)))</f>
        <v>11 32 13 32 31 11 42 41 54 32</v>
      </c>
    </row>
    <row r="5" spans="2:20" x14ac:dyDescent="0.25">
      <c r="F5" s="9"/>
      <c r="G5" s="9">
        <v>1</v>
      </c>
      <c r="H5" s="9">
        <v>2</v>
      </c>
      <c r="I5" s="9">
        <v>3</v>
      </c>
      <c r="J5" s="9">
        <v>4</v>
      </c>
      <c r="K5" s="9">
        <v>5</v>
      </c>
    </row>
    <row r="6" spans="2:20" x14ac:dyDescent="0.25">
      <c r="B6" s="25" t="s">
        <v>10</v>
      </c>
      <c r="C6" s="5" t="str">
        <f>C4</f>
        <v>11 32 13 32 31 11 42 41 54 32</v>
      </c>
      <c r="F6" s="9">
        <v>1</v>
      </c>
      <c r="G6" s="9" t="str" cm="1">
        <f t="array" ref="G6:K10">MID(_xlfn.TEXTJOIN(,TRUE,_xlfn.UNIQUE(MID(C3&amp;F2,_xlfn.SEQUENCE(LEN(C3&amp;F2)),1))),_xlfn.SEQUENCE(5,5),1)</f>
        <v>D</v>
      </c>
      <c r="H6" s="9" t="str">
        <v>Y</v>
      </c>
      <c r="I6" s="9" t="str">
        <v>N</v>
      </c>
      <c r="J6" s="9" t="str">
        <v>A</v>
      </c>
      <c r="K6" s="9" t="str">
        <v>M</v>
      </c>
    </row>
    <row r="7" spans="2:20" x14ac:dyDescent="0.25">
      <c r="B7" s="25" t="s">
        <v>143</v>
      </c>
      <c r="C7" s="5" t="s">
        <v>144</v>
      </c>
      <c r="F7" s="9">
        <v>2</v>
      </c>
      <c r="G7" s="9" t="str">
        <v>I</v>
      </c>
      <c r="H7" s="9" t="str">
        <v>T</v>
      </c>
      <c r="I7" s="9" t="str">
        <v>E</v>
      </c>
      <c r="J7" s="9" t="str">
        <v>B</v>
      </c>
      <c r="K7" s="9" t="str">
        <v>C</v>
      </c>
    </row>
    <row r="8" spans="2:20" x14ac:dyDescent="0.25">
      <c r="B8" s="25" t="s">
        <v>9</v>
      </c>
      <c r="C8" s="5" t="str" cm="1">
        <f t="array" ref="C8">_xlfn.TEXTJOIN(,TRUE,MID(F3,MID(C6,_xlfn.SEQUENCE((LEN(C6)+1)/3,,,3),1)+(MID(C6,_xlfn.SEQUENCE((LEN(C6)+1)/3,,,3)+1,1)-1)*5,1))</f>
        <v>DEFENDBASE</v>
      </c>
      <c r="F8" s="9">
        <v>3</v>
      </c>
      <c r="G8" s="9" t="str">
        <v>F</v>
      </c>
      <c r="H8" s="9" t="str">
        <v>G</v>
      </c>
      <c r="I8" s="9" t="str">
        <v>H</v>
      </c>
      <c r="J8" s="9" t="str">
        <v>K</v>
      </c>
      <c r="K8" s="9" t="str">
        <v>L</v>
      </c>
    </row>
    <row r="9" spans="2:20" x14ac:dyDescent="0.25">
      <c r="F9" s="9">
        <v>4</v>
      </c>
      <c r="G9" s="9" t="str">
        <v>O</v>
      </c>
      <c r="H9" s="9" t="str">
        <v>P</v>
      </c>
      <c r="I9" s="9" t="str">
        <v>Q</v>
      </c>
      <c r="J9" s="9" t="str">
        <v>R</v>
      </c>
      <c r="K9" s="9" t="str">
        <v>S</v>
      </c>
    </row>
    <row r="10" spans="2:20" x14ac:dyDescent="0.25">
      <c r="F10" s="9">
        <v>5</v>
      </c>
      <c r="G10" s="9" t="str">
        <v>U</v>
      </c>
      <c r="H10" s="9" t="str">
        <v>V</v>
      </c>
      <c r="I10" s="9" t="str">
        <v>W</v>
      </c>
      <c r="J10" s="9" t="str">
        <v>X</v>
      </c>
      <c r="K10" s="9" t="str">
        <v>Z</v>
      </c>
    </row>
    <row r="14" spans="2:20" x14ac:dyDescent="0.25">
      <c r="G14" cm="1">
        <f t="array" ref="G14:K18">_xlfn.SEQUENCE(5,5)</f>
        <v>1</v>
      </c>
      <c r="H14">
        <v>2</v>
      </c>
      <c r="I14">
        <v>3</v>
      </c>
      <c r="J14">
        <v>4</v>
      </c>
      <c r="K14">
        <v>5</v>
      </c>
    </row>
    <row r="15" spans="2:20" x14ac:dyDescent="0.25">
      <c r="G15">
        <v>6</v>
      </c>
      <c r="H15">
        <v>7</v>
      </c>
      <c r="I15">
        <v>8</v>
      </c>
      <c r="J15">
        <v>9</v>
      </c>
      <c r="K15">
        <v>10</v>
      </c>
      <c r="T15" t="str" cm="1">
        <f t="array" ref="T15:T39">MID(F2,_xlfn.SEQUENCE(LEN(F2)),1)</f>
        <v>A</v>
      </c>
    </row>
    <row r="16" spans="2:20" x14ac:dyDescent="0.25">
      <c r="G16">
        <v>11</v>
      </c>
      <c r="H16">
        <v>12</v>
      </c>
      <c r="I16">
        <v>13</v>
      </c>
      <c r="J16">
        <v>14</v>
      </c>
      <c r="K16">
        <v>15</v>
      </c>
      <c r="T16" t="str">
        <v>B</v>
      </c>
    </row>
    <row r="17" spans="7:20" x14ac:dyDescent="0.25">
      <c r="G17">
        <v>16</v>
      </c>
      <c r="H17">
        <v>17</v>
      </c>
      <c r="I17">
        <v>18</v>
      </c>
      <c r="J17">
        <v>19</v>
      </c>
      <c r="K17">
        <v>20</v>
      </c>
      <c r="M17" t="str" cm="1">
        <f t="array" ref="M17:M26">MID(C2,_xlfn.SEQUENCE(LEN(C2)),1)</f>
        <v>D</v>
      </c>
      <c r="N17" cm="1">
        <f t="array" ref="N17:N26">SEARCH(MID(C2,_xlfn.SEQUENCE(LEN(C2)),1),F2)</f>
        <v>4</v>
      </c>
      <c r="O17" cm="1">
        <f t="array" ref="O17:O26">MOD(SEARCH(MID(C2,_xlfn.SEQUENCE(LEN(C2)),1),F2)-1,5)+1</f>
        <v>4</v>
      </c>
      <c r="P17" cm="1">
        <f t="array" ref="P17:P26">MOD(_xlfn.SEQUENCE(LEN(C2))-1,5)+1</f>
        <v>1</v>
      </c>
      <c r="Q17">
        <f>MOD(N17-1,5)+1</f>
        <v>4</v>
      </c>
      <c r="R17" cm="1">
        <f t="array" ref="R17:R26">ROUNDUP(SEARCH(MID(C2,_xlfn.SEQUENCE(LEN(C2)),1),F2)/5,0)</f>
        <v>1</v>
      </c>
      <c r="T17" t="str">
        <v>C</v>
      </c>
    </row>
    <row r="18" spans="7:20" x14ac:dyDescent="0.25">
      <c r="G18">
        <v>21</v>
      </c>
      <c r="H18">
        <v>22</v>
      </c>
      <c r="I18">
        <v>23</v>
      </c>
      <c r="J18">
        <v>24</v>
      </c>
      <c r="K18">
        <v>25</v>
      </c>
      <c r="M18" t="str">
        <v>E</v>
      </c>
      <c r="N18">
        <v>5</v>
      </c>
      <c r="O18">
        <v>5</v>
      </c>
      <c r="P18">
        <v>2</v>
      </c>
      <c r="Q18">
        <f t="shared" ref="Q18:Q26" si="0">MOD(N18-1,5)+1</f>
        <v>5</v>
      </c>
      <c r="R18">
        <v>1</v>
      </c>
      <c r="T18" t="str">
        <v>D</v>
      </c>
    </row>
    <row r="19" spans="7:20" x14ac:dyDescent="0.25">
      <c r="M19" t="str">
        <v>F</v>
      </c>
      <c r="N19">
        <v>6</v>
      </c>
      <c r="O19">
        <v>1</v>
      </c>
      <c r="P19">
        <v>3</v>
      </c>
      <c r="Q19">
        <f t="shared" si="0"/>
        <v>1</v>
      </c>
      <c r="R19">
        <v>2</v>
      </c>
      <c r="T19" t="str">
        <v>E</v>
      </c>
    </row>
    <row r="20" spans="7:20" x14ac:dyDescent="0.25">
      <c r="G20" s="21" cm="1">
        <f t="array" ref="G20:K24">ROUNDUP(_xlfn.ANCHORARRAY(G14)/5,0)</f>
        <v>1</v>
      </c>
      <c r="H20" s="21">
        <v>1</v>
      </c>
      <c r="I20" s="21">
        <v>1</v>
      </c>
      <c r="J20" s="21">
        <v>1</v>
      </c>
      <c r="K20" s="21">
        <v>1</v>
      </c>
      <c r="M20" t="str">
        <v>E</v>
      </c>
      <c r="N20">
        <v>5</v>
      </c>
      <c r="O20">
        <v>5</v>
      </c>
      <c r="P20">
        <v>4</v>
      </c>
      <c r="Q20">
        <f t="shared" si="0"/>
        <v>5</v>
      </c>
      <c r="R20">
        <v>1</v>
      </c>
      <c r="T20" t="str">
        <v>F</v>
      </c>
    </row>
    <row r="21" spans="7:20" x14ac:dyDescent="0.25">
      <c r="G21" s="21">
        <v>2</v>
      </c>
      <c r="H21" s="21">
        <v>2</v>
      </c>
      <c r="I21" s="21">
        <v>2</v>
      </c>
      <c r="J21" s="21">
        <v>2</v>
      </c>
      <c r="K21" s="21">
        <v>2</v>
      </c>
      <c r="M21" t="str">
        <v>N</v>
      </c>
      <c r="N21">
        <v>13</v>
      </c>
      <c r="O21">
        <v>3</v>
      </c>
      <c r="P21">
        <v>5</v>
      </c>
      <c r="Q21">
        <f t="shared" si="0"/>
        <v>3</v>
      </c>
      <c r="R21">
        <v>3</v>
      </c>
      <c r="T21" t="str">
        <v>G</v>
      </c>
    </row>
    <row r="22" spans="7:20" x14ac:dyDescent="0.25">
      <c r="G22" s="21">
        <v>3</v>
      </c>
      <c r="H22" s="21">
        <v>3</v>
      </c>
      <c r="I22" s="21">
        <v>3</v>
      </c>
      <c r="J22" s="21">
        <v>3</v>
      </c>
      <c r="K22" s="21">
        <v>3</v>
      </c>
      <c r="M22" t="str">
        <v>D</v>
      </c>
      <c r="N22">
        <v>4</v>
      </c>
      <c r="O22">
        <v>4</v>
      </c>
      <c r="P22">
        <v>1</v>
      </c>
      <c r="Q22">
        <f t="shared" si="0"/>
        <v>4</v>
      </c>
      <c r="R22">
        <v>1</v>
      </c>
      <c r="T22" t="str">
        <v>H</v>
      </c>
    </row>
    <row r="23" spans="7:20" x14ac:dyDescent="0.25">
      <c r="G23" s="21">
        <v>4</v>
      </c>
      <c r="H23" s="21">
        <v>4</v>
      </c>
      <c r="I23" s="21">
        <v>4</v>
      </c>
      <c r="J23" s="21">
        <v>4</v>
      </c>
      <c r="K23" s="21">
        <v>4</v>
      </c>
      <c r="M23" t="str">
        <v>B</v>
      </c>
      <c r="N23">
        <v>2</v>
      </c>
      <c r="O23">
        <v>2</v>
      </c>
      <c r="P23">
        <v>2</v>
      </c>
      <c r="Q23">
        <f t="shared" si="0"/>
        <v>2</v>
      </c>
      <c r="R23">
        <v>1</v>
      </c>
      <c r="T23" t="str">
        <v>I</v>
      </c>
    </row>
    <row r="24" spans="7:20" x14ac:dyDescent="0.25">
      <c r="G24" s="21">
        <v>5</v>
      </c>
      <c r="H24" s="21">
        <v>5</v>
      </c>
      <c r="I24" s="21">
        <v>5</v>
      </c>
      <c r="J24" s="21">
        <v>5</v>
      </c>
      <c r="K24" s="21">
        <v>5</v>
      </c>
      <c r="M24" t="str">
        <v>A</v>
      </c>
      <c r="N24">
        <v>1</v>
      </c>
      <c r="O24">
        <v>1</v>
      </c>
      <c r="P24">
        <v>3</v>
      </c>
      <c r="Q24">
        <f t="shared" si="0"/>
        <v>1</v>
      </c>
      <c r="R24">
        <v>1</v>
      </c>
      <c r="T24" t="str">
        <v>K</v>
      </c>
    </row>
    <row r="25" spans="7:20" x14ac:dyDescent="0.25">
      <c r="M25" t="str">
        <v>S</v>
      </c>
      <c r="N25">
        <v>18</v>
      </c>
      <c r="O25">
        <v>3</v>
      </c>
      <c r="P25">
        <v>4</v>
      </c>
      <c r="Q25">
        <f t="shared" si="0"/>
        <v>3</v>
      </c>
      <c r="R25">
        <v>4</v>
      </c>
      <c r="T25" t="str">
        <v>L</v>
      </c>
    </row>
    <row r="26" spans="7:20" x14ac:dyDescent="0.25">
      <c r="G26" s="21" cm="1">
        <f t="array" ref="G26:K30">MOD(_xlfn.ANCHORARRAY(G14)-1,5)+1</f>
        <v>1</v>
      </c>
      <c r="H26" s="21">
        <v>2</v>
      </c>
      <c r="I26" s="21">
        <v>3</v>
      </c>
      <c r="J26" s="21">
        <v>4</v>
      </c>
      <c r="K26" s="21">
        <v>5</v>
      </c>
      <c r="M26" t="str">
        <v>E</v>
      </c>
      <c r="N26">
        <v>5</v>
      </c>
      <c r="O26">
        <v>5</v>
      </c>
      <c r="P26">
        <v>5</v>
      </c>
      <c r="Q26">
        <f t="shared" si="0"/>
        <v>5</v>
      </c>
      <c r="R26">
        <v>1</v>
      </c>
      <c r="T26" t="str">
        <v>M</v>
      </c>
    </row>
    <row r="27" spans="7:20" x14ac:dyDescent="0.25">
      <c r="G27" s="21">
        <v>1</v>
      </c>
      <c r="H27" s="21">
        <v>2</v>
      </c>
      <c r="I27" s="21">
        <v>3</v>
      </c>
      <c r="J27" s="21">
        <v>4</v>
      </c>
      <c r="K27" s="21">
        <v>5</v>
      </c>
      <c r="T27" t="str">
        <v>N</v>
      </c>
    </row>
    <row r="28" spans="7:20" x14ac:dyDescent="0.25">
      <c r="G28" s="21">
        <v>1</v>
      </c>
      <c r="H28" s="21">
        <v>2</v>
      </c>
      <c r="I28" s="21">
        <v>3</v>
      </c>
      <c r="J28" s="21">
        <v>4</v>
      </c>
      <c r="K28" s="21">
        <v>5</v>
      </c>
      <c r="T28" t="str">
        <v>O</v>
      </c>
    </row>
    <row r="29" spans="7:20" x14ac:dyDescent="0.25">
      <c r="G29" s="21">
        <v>1</v>
      </c>
      <c r="H29" s="21">
        <v>2</v>
      </c>
      <c r="I29" s="21">
        <v>3</v>
      </c>
      <c r="J29" s="21">
        <v>4</v>
      </c>
      <c r="K29" s="21">
        <v>5</v>
      </c>
      <c r="T29" t="str">
        <v>P</v>
      </c>
    </row>
    <row r="30" spans="7:20" x14ac:dyDescent="0.25">
      <c r="G30" s="21">
        <v>1</v>
      </c>
      <c r="H30" s="21">
        <v>2</v>
      </c>
      <c r="I30" s="21">
        <v>3</v>
      </c>
      <c r="J30" s="21">
        <v>4</v>
      </c>
      <c r="K30" s="21">
        <v>5</v>
      </c>
      <c r="T30" t="str">
        <v>Q</v>
      </c>
    </row>
    <row r="31" spans="7:20" x14ac:dyDescent="0.25">
      <c r="T31" t="str">
        <v>R</v>
      </c>
    </row>
    <row r="32" spans="7:20" x14ac:dyDescent="0.25">
      <c r="T32" t="str">
        <v>S</v>
      </c>
    </row>
    <row r="33" spans="20:20" x14ac:dyDescent="0.25">
      <c r="T33" t="str">
        <v>T</v>
      </c>
    </row>
    <row r="34" spans="20:20" x14ac:dyDescent="0.25">
      <c r="T34" t="str">
        <v>U</v>
      </c>
    </row>
    <row r="35" spans="20:20" x14ac:dyDescent="0.25">
      <c r="T35" t="str">
        <v>V</v>
      </c>
    </row>
    <row r="36" spans="20:20" x14ac:dyDescent="0.25">
      <c r="T36" t="str">
        <v>W</v>
      </c>
    </row>
    <row r="37" spans="20:20" x14ac:dyDescent="0.25">
      <c r="T37" t="str">
        <v>X</v>
      </c>
    </row>
    <row r="38" spans="20:20" x14ac:dyDescent="0.25">
      <c r="T38" t="str">
        <v>Y</v>
      </c>
    </row>
    <row r="39" spans="20:20" x14ac:dyDescent="0.25">
      <c r="T39" t="str">
        <v>Z</v>
      </c>
    </row>
  </sheetData>
  <printOptions headings="1"/>
  <pageMargins left="0.7" right="0.7" top="0.75" bottom="0.75" header="0.3" footer="0.3"/>
  <pageSetup paperSize="9" orientation="portrait" cellComments="atEnd"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ADE7-0068-4D49-A1F5-1AF56B0962E0}">
  <sheetPr codeName="Sheet28"/>
  <dimension ref="B2:V29"/>
  <sheetViews>
    <sheetView showGridLines="0" workbookViewId="0">
      <selection activeCell="B10" sqref="B10"/>
    </sheetView>
  </sheetViews>
  <sheetFormatPr defaultRowHeight="15" x14ac:dyDescent="0.25"/>
  <cols>
    <col min="2" max="2" width="19.140625" bestFit="1" customWidth="1"/>
    <col min="3" max="3" width="30" customWidth="1"/>
    <col min="6" max="11" width="3.42578125" customWidth="1"/>
    <col min="12" max="12" width="3.5703125" customWidth="1"/>
  </cols>
  <sheetData>
    <row r="2" spans="2:22" x14ac:dyDescent="0.25">
      <c r="B2" t="s">
        <v>8</v>
      </c>
      <c r="C2" t="s">
        <v>98</v>
      </c>
      <c r="F2" t="s">
        <v>99</v>
      </c>
    </row>
    <row r="3" spans="2:22" x14ac:dyDescent="0.25">
      <c r="B3" t="s">
        <v>6</v>
      </c>
      <c r="C3" t="str" cm="1">
        <f t="array" ref="C3">_xlfn.TEXTJOIN(" ",TRUE,INDEX({"A","D","F","G","X"},(MOD(SEARCH(MID(C2,_xlfn.SEQUENCE(LEN(C2)),1),F2)-1,5)+1))&amp;INDEX({"A";"D";"F";"G";"X"},(ROUNDUP(SEARCH(MID(C2,_xlfn.SEQUENCE(LEN(C2)),1),F2)/5,0))))</f>
        <v>GA XA AD XA FF GA DA AA FG XA</v>
      </c>
    </row>
    <row r="4" spans="2:22" x14ac:dyDescent="0.25">
      <c r="F4" s="9"/>
      <c r="G4" s="22" t="s">
        <v>50</v>
      </c>
      <c r="H4" s="22" t="s">
        <v>63</v>
      </c>
      <c r="I4" s="22" t="s">
        <v>44</v>
      </c>
      <c r="J4" s="22" t="s">
        <v>58</v>
      </c>
      <c r="K4" s="22" t="s">
        <v>53</v>
      </c>
    </row>
    <row r="5" spans="2:22" x14ac:dyDescent="0.25">
      <c r="B5" t="s">
        <v>10</v>
      </c>
      <c r="C5" t="str">
        <f>C3</f>
        <v>GA XA AD XA FF GA DA AA FG XA</v>
      </c>
      <c r="F5" s="22" t="s">
        <v>50</v>
      </c>
      <c r="G5" s="9" t="s">
        <v>50</v>
      </c>
      <c r="H5" s="9" t="s">
        <v>61</v>
      </c>
      <c r="I5" s="9" t="s">
        <v>57</v>
      </c>
      <c r="J5" s="9" t="s">
        <v>63</v>
      </c>
      <c r="K5" s="9" t="s">
        <v>54</v>
      </c>
    </row>
    <row r="6" spans="2:22" x14ac:dyDescent="0.25">
      <c r="B6" t="s">
        <v>9</v>
      </c>
      <c r="C6" t="str" cm="1">
        <f t="array" ref="C6">_xlfn.TEXTJOIN(,TRUE,INDEX({"A","B","C","D","E";"F","G","H","IJ","K";"L","M","N","O","P";"Q","R","S","T","U";"V","W","X","Y","Z"},MATCH(MID(C5,_xlfn.SEQUENCE((LEN(C5)+1)/3,,,3)+1,1),{"A","D","F","G","X"},0),MATCH(MID(C5,_xlfn.SEQUENCE((LEN(C5)+1)/3,,,3),1),{"A","D","F","G","X"},0)))</f>
        <v>DEFENDBASE</v>
      </c>
      <c r="F6" s="22" t="s">
        <v>63</v>
      </c>
      <c r="G6" s="9" t="s">
        <v>44</v>
      </c>
      <c r="H6" s="9" t="s">
        <v>58</v>
      </c>
      <c r="I6" s="9" t="s">
        <v>67</v>
      </c>
      <c r="J6" s="9" t="s">
        <v>97</v>
      </c>
      <c r="K6" s="9" t="s">
        <v>45</v>
      </c>
    </row>
    <row r="7" spans="2:22" x14ac:dyDescent="0.25">
      <c r="F7" s="22" t="s">
        <v>44</v>
      </c>
      <c r="G7" s="9" t="s">
        <v>59</v>
      </c>
      <c r="H7" s="9" t="s">
        <v>56</v>
      </c>
      <c r="I7" s="9" t="s">
        <v>48</v>
      </c>
      <c r="J7" s="9" t="s">
        <v>68</v>
      </c>
      <c r="K7" s="9" t="s">
        <v>66</v>
      </c>
    </row>
    <row r="8" spans="2:22" x14ac:dyDescent="0.25">
      <c r="F8" s="22" t="s">
        <v>58</v>
      </c>
      <c r="G8" s="9" t="s">
        <v>60</v>
      </c>
      <c r="H8" s="9" t="s">
        <v>62</v>
      </c>
      <c r="I8" s="9" t="s">
        <v>43</v>
      </c>
      <c r="J8" s="9" t="s">
        <v>65</v>
      </c>
      <c r="K8" s="9" t="s">
        <v>49</v>
      </c>
    </row>
    <row r="9" spans="2:22" x14ac:dyDescent="0.25">
      <c r="F9" s="22" t="s">
        <v>53</v>
      </c>
      <c r="G9" s="9" t="s">
        <v>47</v>
      </c>
      <c r="H9" s="9" t="s">
        <v>64</v>
      </c>
      <c r="I9" s="9" t="s">
        <v>53</v>
      </c>
      <c r="J9" s="9" t="s">
        <v>46</v>
      </c>
      <c r="K9" s="9" t="s">
        <v>55</v>
      </c>
    </row>
    <row r="10" spans="2:22" x14ac:dyDescent="0.25">
      <c r="B10" s="23" t="s">
        <v>107</v>
      </c>
    </row>
    <row r="13" spans="2:22" x14ac:dyDescent="0.25">
      <c r="G13" cm="1">
        <f t="array" ref="G13:K17">_xlfn.SEQUENCE(5,5)</f>
        <v>1</v>
      </c>
      <c r="H13">
        <v>2</v>
      </c>
      <c r="I13">
        <v>3</v>
      </c>
      <c r="J13">
        <v>4</v>
      </c>
      <c r="K13">
        <v>5</v>
      </c>
      <c r="T13" t="str" cm="1">
        <f t="array" ref="T13:T22">MID(C5,_xlfn.SEQUENCE((LEN(C5)+1)/3,,,3),1)</f>
        <v>G</v>
      </c>
      <c r="U13" t="str" cm="1">
        <f t="array" ref="U13:U22">MID(C5,_xlfn.SEQUENCE((LEN(C5)+1)/3,,,3)+1,1)</f>
        <v>A</v>
      </c>
      <c r="V13" t="str" cm="1">
        <f t="array" ref="V13">_xlfn.TEXTJOIN(,TRUE,INDEX({"A","B","C","D","E";"F","G","H","IJ","K";"L","M","N","O","P";"Q","R","S","T","U";"V","W","X","Y","Z"},MATCH(MID(C5,_xlfn.SEQUENCE((LEN(C5)+1)/3,,,3)+1,1),{"A","D","F","G","X"},0),MATCH(MID(C5,_xlfn.SEQUENCE((LEN(C5)+1)/3,,,3),1),{"A","D","F","G","X"},0)))</f>
        <v>DEFENDBASE</v>
      </c>
    </row>
    <row r="14" spans="2:22" x14ac:dyDescent="0.25">
      <c r="G14">
        <v>6</v>
      </c>
      <c r="H14">
        <v>7</v>
      </c>
      <c r="I14">
        <v>8</v>
      </c>
      <c r="J14">
        <v>9</v>
      </c>
      <c r="K14">
        <v>10</v>
      </c>
      <c r="T14" t="str">
        <v>X</v>
      </c>
      <c r="U14" t="str">
        <v>A</v>
      </c>
    </row>
    <row r="15" spans="2:22" x14ac:dyDescent="0.25">
      <c r="G15">
        <v>11</v>
      </c>
      <c r="H15">
        <v>12</v>
      </c>
      <c r="I15">
        <v>13</v>
      </c>
      <c r="J15">
        <v>14</v>
      </c>
      <c r="K15">
        <v>15</v>
      </c>
      <c r="M15" t="str" cm="1">
        <f t="array" ref="M15:M24">MID(C2,_xlfn.SEQUENCE(LEN(C2)),1)</f>
        <v>D</v>
      </c>
      <c r="N15" cm="1">
        <f t="array" ref="N15:N24">SEARCH(MID(C2,_xlfn.SEQUENCE(LEN(C2)),1),F2)</f>
        <v>4</v>
      </c>
      <c r="O15" cm="1">
        <f t="array" ref="O15:O24">MOD(SEARCH(MID(C2,_xlfn.SEQUENCE(LEN(C2)),1),F2)-1,5)+1</f>
        <v>4</v>
      </c>
      <c r="P15" cm="1">
        <f t="array" ref="P15:P24">MOD(_xlfn.SEQUENCE(LEN(C2))-1,5)+1</f>
        <v>1</v>
      </c>
      <c r="Q15">
        <f>MOD(N15-1,5)+1</f>
        <v>4</v>
      </c>
      <c r="R15" cm="1">
        <f t="array" ref="R15:R24">ROUNDUP(SEARCH(MID(C2,_xlfn.SEQUENCE(LEN(C2)),1),F2)/5,0)</f>
        <v>1</v>
      </c>
      <c r="T15" t="str">
        <v>A</v>
      </c>
      <c r="U15" t="str">
        <v>D</v>
      </c>
    </row>
    <row r="16" spans="2:22" x14ac:dyDescent="0.25">
      <c r="G16">
        <v>16</v>
      </c>
      <c r="H16">
        <v>17</v>
      </c>
      <c r="I16">
        <v>18</v>
      </c>
      <c r="J16">
        <v>19</v>
      </c>
      <c r="K16">
        <v>20</v>
      </c>
      <c r="M16" t="str">
        <v>E</v>
      </c>
      <c r="N16">
        <v>5</v>
      </c>
      <c r="O16">
        <v>5</v>
      </c>
      <c r="P16">
        <v>2</v>
      </c>
      <c r="Q16">
        <f t="shared" ref="Q16:Q24" si="0">MOD(N16-1,5)+1</f>
        <v>5</v>
      </c>
      <c r="R16">
        <v>1</v>
      </c>
      <c r="T16" t="str">
        <v>X</v>
      </c>
      <c r="U16" t="str">
        <v>A</v>
      </c>
    </row>
    <row r="17" spans="7:21" x14ac:dyDescent="0.25">
      <c r="G17">
        <v>21</v>
      </c>
      <c r="H17">
        <v>22</v>
      </c>
      <c r="I17">
        <v>23</v>
      </c>
      <c r="J17">
        <v>24</v>
      </c>
      <c r="K17">
        <v>25</v>
      </c>
      <c r="M17" t="str">
        <v>F</v>
      </c>
      <c r="N17">
        <v>6</v>
      </c>
      <c r="O17">
        <v>1</v>
      </c>
      <c r="P17">
        <v>3</v>
      </c>
      <c r="Q17">
        <f t="shared" si="0"/>
        <v>1</v>
      </c>
      <c r="R17">
        <v>2</v>
      </c>
      <c r="T17" t="str">
        <v>F</v>
      </c>
      <c r="U17" t="str">
        <v>F</v>
      </c>
    </row>
    <row r="18" spans="7:21" x14ac:dyDescent="0.25">
      <c r="M18" t="str">
        <v>E</v>
      </c>
      <c r="N18">
        <v>5</v>
      </c>
      <c r="O18">
        <v>5</v>
      </c>
      <c r="P18">
        <v>4</v>
      </c>
      <c r="Q18">
        <f t="shared" si="0"/>
        <v>5</v>
      </c>
      <c r="R18">
        <v>1</v>
      </c>
      <c r="T18" t="str">
        <v>G</v>
      </c>
      <c r="U18" t="str">
        <v>A</v>
      </c>
    </row>
    <row r="19" spans="7:21" x14ac:dyDescent="0.25">
      <c r="G19" s="21" cm="1">
        <f t="array" ref="G19:K23">ROUNDUP(_xlfn.ANCHORARRAY(G13)/5,0)</f>
        <v>1</v>
      </c>
      <c r="H19" s="21">
        <v>1</v>
      </c>
      <c r="I19" s="21">
        <v>1</v>
      </c>
      <c r="J19" s="21">
        <v>1</v>
      </c>
      <c r="K19" s="21">
        <v>1</v>
      </c>
      <c r="M19" t="str">
        <v>N</v>
      </c>
      <c r="N19">
        <v>13</v>
      </c>
      <c r="O19">
        <v>3</v>
      </c>
      <c r="P19">
        <v>5</v>
      </c>
      <c r="Q19">
        <f t="shared" si="0"/>
        <v>3</v>
      </c>
      <c r="R19">
        <v>3</v>
      </c>
      <c r="T19" t="str">
        <v>D</v>
      </c>
      <c r="U19" t="str">
        <v>A</v>
      </c>
    </row>
    <row r="20" spans="7:21" x14ac:dyDescent="0.25">
      <c r="G20" s="21">
        <v>2</v>
      </c>
      <c r="H20" s="21">
        <v>2</v>
      </c>
      <c r="I20" s="21">
        <v>2</v>
      </c>
      <c r="J20" s="21">
        <v>2</v>
      </c>
      <c r="K20" s="21">
        <v>2</v>
      </c>
      <c r="M20" t="str">
        <v>D</v>
      </c>
      <c r="N20">
        <v>4</v>
      </c>
      <c r="O20">
        <v>4</v>
      </c>
      <c r="P20">
        <v>1</v>
      </c>
      <c r="Q20">
        <f t="shared" si="0"/>
        <v>4</v>
      </c>
      <c r="R20">
        <v>1</v>
      </c>
      <c r="T20" t="str">
        <v>A</v>
      </c>
      <c r="U20" t="str">
        <v>A</v>
      </c>
    </row>
    <row r="21" spans="7:21" x14ac:dyDescent="0.25">
      <c r="G21" s="21">
        <v>3</v>
      </c>
      <c r="H21" s="21">
        <v>3</v>
      </c>
      <c r="I21" s="21">
        <v>3</v>
      </c>
      <c r="J21" s="21">
        <v>3</v>
      </c>
      <c r="K21" s="21">
        <v>3</v>
      </c>
      <c r="M21" t="str">
        <v>B</v>
      </c>
      <c r="N21">
        <v>2</v>
      </c>
      <c r="O21">
        <v>2</v>
      </c>
      <c r="P21">
        <v>2</v>
      </c>
      <c r="Q21">
        <f t="shared" si="0"/>
        <v>2</v>
      </c>
      <c r="R21">
        <v>1</v>
      </c>
      <c r="T21" t="str">
        <v>F</v>
      </c>
      <c r="U21" t="str">
        <v>G</v>
      </c>
    </row>
    <row r="22" spans="7:21" x14ac:dyDescent="0.25">
      <c r="G22" s="21">
        <v>4</v>
      </c>
      <c r="H22" s="21">
        <v>4</v>
      </c>
      <c r="I22" s="21">
        <v>4</v>
      </c>
      <c r="J22" s="21">
        <v>4</v>
      </c>
      <c r="K22" s="21">
        <v>4</v>
      </c>
      <c r="M22" t="str">
        <v>A</v>
      </c>
      <c r="N22">
        <v>1</v>
      </c>
      <c r="O22">
        <v>1</v>
      </c>
      <c r="P22">
        <v>3</v>
      </c>
      <c r="Q22">
        <f t="shared" si="0"/>
        <v>1</v>
      </c>
      <c r="R22">
        <v>1</v>
      </c>
      <c r="T22" t="str">
        <v>X</v>
      </c>
      <c r="U22" t="str">
        <v>A</v>
      </c>
    </row>
    <row r="23" spans="7:21" x14ac:dyDescent="0.25">
      <c r="G23" s="21">
        <v>5</v>
      </c>
      <c r="H23" s="21">
        <v>5</v>
      </c>
      <c r="I23" s="21">
        <v>5</v>
      </c>
      <c r="J23" s="21">
        <v>5</v>
      </c>
      <c r="K23" s="21">
        <v>5</v>
      </c>
      <c r="M23" t="str">
        <v>S</v>
      </c>
      <c r="N23">
        <v>18</v>
      </c>
      <c r="O23">
        <v>3</v>
      </c>
      <c r="P23">
        <v>4</v>
      </c>
      <c r="Q23">
        <f t="shared" si="0"/>
        <v>3</v>
      </c>
      <c r="R23">
        <v>4</v>
      </c>
    </row>
    <row r="24" spans="7:21" x14ac:dyDescent="0.25">
      <c r="M24" t="str">
        <v>E</v>
      </c>
      <c r="N24">
        <v>5</v>
      </c>
      <c r="O24">
        <v>5</v>
      </c>
      <c r="P24">
        <v>5</v>
      </c>
      <c r="Q24">
        <f t="shared" si="0"/>
        <v>5</v>
      </c>
      <c r="R24">
        <v>1</v>
      </c>
    </row>
    <row r="25" spans="7:21" x14ac:dyDescent="0.25">
      <c r="G25" s="21" cm="1">
        <f t="array" ref="G25:K29">MOD(_xlfn.ANCHORARRAY(G13)-1,5)+1</f>
        <v>1</v>
      </c>
      <c r="H25" s="21">
        <v>2</v>
      </c>
      <c r="I25" s="21">
        <v>3</v>
      </c>
      <c r="J25" s="21">
        <v>4</v>
      </c>
      <c r="K25" s="21">
        <v>5</v>
      </c>
    </row>
    <row r="26" spans="7:21" x14ac:dyDescent="0.25">
      <c r="G26" s="21">
        <v>1</v>
      </c>
      <c r="H26" s="21">
        <v>2</v>
      </c>
      <c r="I26" s="21">
        <v>3</v>
      </c>
      <c r="J26" s="21">
        <v>4</v>
      </c>
      <c r="K26" s="21">
        <v>5</v>
      </c>
    </row>
    <row r="27" spans="7:21" x14ac:dyDescent="0.25">
      <c r="G27" s="21">
        <v>1</v>
      </c>
      <c r="H27" s="21">
        <v>2</v>
      </c>
      <c r="I27" s="21">
        <v>3</v>
      </c>
      <c r="J27" s="21">
        <v>4</v>
      </c>
      <c r="K27" s="21">
        <v>5</v>
      </c>
    </row>
    <row r="28" spans="7:21" x14ac:dyDescent="0.25">
      <c r="G28" s="21">
        <v>1</v>
      </c>
      <c r="H28" s="21">
        <v>2</v>
      </c>
      <c r="I28" s="21">
        <v>3</v>
      </c>
      <c r="J28" s="21">
        <v>4</v>
      </c>
      <c r="K28" s="21">
        <v>5</v>
      </c>
    </row>
    <row r="29" spans="7:21" x14ac:dyDescent="0.25">
      <c r="G29" s="21">
        <v>1</v>
      </c>
      <c r="H29" s="21">
        <v>2</v>
      </c>
      <c r="I29" s="21">
        <v>3</v>
      </c>
      <c r="J29" s="21">
        <v>4</v>
      </c>
      <c r="K29" s="21">
        <v>5</v>
      </c>
    </row>
  </sheetData>
  <printOptions headings="1"/>
  <pageMargins left="0.7" right="0.7" top="0.75" bottom="0.75" header="0.3" footer="0.3"/>
  <pageSetup paperSize="9" orientation="portrait" cellComments="atEnd"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167F4-00C6-4C1E-8363-D90250AC2B42}">
  <sheetPr codeName="Sheet29"/>
  <dimension ref="B2:L21"/>
  <sheetViews>
    <sheetView showGridLines="0" zoomScale="160" zoomScaleNormal="160" workbookViewId="0">
      <selection activeCell="I18" sqref="I18"/>
    </sheetView>
  </sheetViews>
  <sheetFormatPr defaultRowHeight="15" x14ac:dyDescent="0.25"/>
  <cols>
    <col min="1" max="1" width="3.140625" customWidth="1"/>
    <col min="2" max="2" width="20.5703125" customWidth="1"/>
    <col min="3" max="3" width="15.42578125" customWidth="1"/>
    <col min="4" max="4" width="5.42578125" customWidth="1"/>
    <col min="5" max="5" width="8" customWidth="1"/>
    <col min="7" max="12" width="3.28515625" customWidth="1"/>
  </cols>
  <sheetData>
    <row r="2" spans="2:12" x14ac:dyDescent="0.25">
      <c r="B2" s="24" t="s">
        <v>8</v>
      </c>
      <c r="C2" s="5" t="s">
        <v>98</v>
      </c>
    </row>
    <row r="3" spans="2:12" x14ac:dyDescent="0.25">
      <c r="B3" s="24" t="s">
        <v>6</v>
      </c>
      <c r="C3" s="5" t="str" cm="1">
        <f t="array" ref="C3">_xlfn.TEXTJOIN(,TRUE,INDEX(MID(B8,_xlfn.SEQUENCE(5,5),1),MID(_xlfn.TEXTJOIN(,TRUE,(MOD(SEARCH(MID(C2,_xlfn.SEQUENCE(LEN(C2)),1),B8)-1,5)+1))&amp;_xlfn.TEXTJOIN(,TRUE,(ROUNDUP(SEARCH(MID(C2,_xlfn.SEQUENCE(LEN(C2)),1),B8)/5,0))),_xlfn.SEQUENCE(LEN(C2),,2,2),1),MID(_xlfn.TEXTJOIN(,TRUE,(MOD(SEARCH(MID(C2,_xlfn.SEQUENCE(LEN(C2)),1),B8)-1,5)+1))&amp;_xlfn.TEXTJOIN(,TRUE,(ROUNDUP(SEARCH(MID(C2,_xlfn.SEQUENCE(LEN(C2)),1),B8)/5,0))),_xlfn.SEQUENCE(LEN(C2),,,2),1)))</f>
        <v>EINMIIIDRC</v>
      </c>
    </row>
    <row r="4" spans="2:12" x14ac:dyDescent="0.25">
      <c r="G4" s="9"/>
      <c r="H4" s="22">
        <v>1</v>
      </c>
      <c r="I4" s="22">
        <v>2</v>
      </c>
      <c r="J4" s="22">
        <v>3</v>
      </c>
      <c r="K4" s="22">
        <v>4</v>
      </c>
      <c r="L4" s="22">
        <v>5</v>
      </c>
    </row>
    <row r="5" spans="2:12" x14ac:dyDescent="0.25">
      <c r="B5" s="25" t="s">
        <v>10</v>
      </c>
      <c r="C5" s="5" t="str">
        <f>C3</f>
        <v>EINMIIIDRC</v>
      </c>
      <c r="G5" s="22">
        <v>1</v>
      </c>
      <c r="H5" s="9" t="str" cm="1">
        <f t="array" ref="H5:L9">MID(B8,_xlfn.SEQUENCE(5,5),1)</f>
        <v>E</v>
      </c>
      <c r="I5" s="9" t="str">
        <v>I</v>
      </c>
      <c r="J5" s="9" t="str">
        <v>G</v>
      </c>
      <c r="K5" s="9" t="str">
        <v>C</v>
      </c>
      <c r="L5" s="9" t="str">
        <v>N</v>
      </c>
    </row>
    <row r="6" spans="2:12" x14ac:dyDescent="0.25">
      <c r="B6" s="25" t="s">
        <v>9</v>
      </c>
      <c r="C6" s="5"/>
      <c r="G6" s="22">
        <v>2</v>
      </c>
      <c r="H6" s="9" t="str">
        <v>D</v>
      </c>
      <c r="I6" s="9" t="str">
        <v>F</v>
      </c>
      <c r="J6" s="9" t="str">
        <v>X</v>
      </c>
      <c r="K6" s="9" t="str">
        <v>O</v>
      </c>
      <c r="L6" s="9" t="str">
        <v>K</v>
      </c>
    </row>
    <row r="7" spans="2:12" x14ac:dyDescent="0.25">
      <c r="G7" s="22">
        <v>3</v>
      </c>
      <c r="H7" s="9" t="str">
        <v>V</v>
      </c>
      <c r="I7" s="9" t="str">
        <v>P</v>
      </c>
      <c r="J7" s="9" t="str">
        <v>H</v>
      </c>
      <c r="K7" s="9" t="str">
        <v>Y</v>
      </c>
      <c r="L7" s="9" t="str">
        <v>B</v>
      </c>
    </row>
    <row r="8" spans="2:12" x14ac:dyDescent="0.25">
      <c r="B8" t="s">
        <v>100</v>
      </c>
      <c r="G8" s="22">
        <v>4</v>
      </c>
      <c r="H8" s="9" t="str">
        <v>Q</v>
      </c>
      <c r="I8" s="9" t="str">
        <v>S</v>
      </c>
      <c r="J8" s="9" t="str">
        <v>R</v>
      </c>
      <c r="K8" s="9" t="str">
        <v>Z</v>
      </c>
      <c r="L8" s="9" t="str">
        <v>A</v>
      </c>
    </row>
    <row r="9" spans="2:12" x14ac:dyDescent="0.25">
      <c r="G9" s="22">
        <v>5</v>
      </c>
      <c r="H9" s="9" t="str">
        <v>U</v>
      </c>
      <c r="I9" s="9" t="str">
        <v>L</v>
      </c>
      <c r="J9" s="9" t="str">
        <v>T</v>
      </c>
      <c r="K9" s="9" t="str">
        <v>W</v>
      </c>
      <c r="L9" s="9" t="str">
        <v>M</v>
      </c>
    </row>
    <row r="11" spans="2:12" x14ac:dyDescent="0.25">
      <c r="C11" t="s">
        <v>125</v>
      </c>
      <c r="D11" t="s">
        <v>126</v>
      </c>
    </row>
    <row r="12" spans="2:12" x14ac:dyDescent="0.25">
      <c r="B12" s="2" t="str" cm="1">
        <f t="array" ref="B12:B21">MID(C5,_xlfn.SEQUENCE(LEN(C5)),1)</f>
        <v>E</v>
      </c>
      <c r="C12" s="7" cm="1">
        <f t="array" ref="C12:C21">MOD(SEARCH(MID(C5,_xlfn.SEQUENCE(LEN(C5)),1),B8)-1,5)+1</f>
        <v>1</v>
      </c>
      <c r="D12" s="2" cm="1">
        <f t="array" ref="D12:D21">ROUNDUP(SEARCH(MID(C5,_xlfn.SEQUENCE(LEN(C5)),1),B8)/5,0)</f>
        <v>1</v>
      </c>
    </row>
    <row r="13" spans="2:12" x14ac:dyDescent="0.25">
      <c r="B13" s="2" t="str">
        <v>I</v>
      </c>
      <c r="C13" s="7">
        <v>2</v>
      </c>
      <c r="D13" s="2">
        <v>1</v>
      </c>
    </row>
    <row r="14" spans="2:12" x14ac:dyDescent="0.25">
      <c r="B14" s="2" t="str">
        <v>N</v>
      </c>
      <c r="C14" s="7">
        <v>5</v>
      </c>
      <c r="D14" s="2">
        <v>1</v>
      </c>
    </row>
    <row r="15" spans="2:12" x14ac:dyDescent="0.25">
      <c r="B15" s="2" t="str">
        <v>M</v>
      </c>
      <c r="C15" s="7">
        <v>5</v>
      </c>
      <c r="D15" s="2">
        <v>5</v>
      </c>
    </row>
    <row r="16" spans="2:12" x14ac:dyDescent="0.25">
      <c r="B16" s="2" t="str">
        <v>I</v>
      </c>
      <c r="C16" s="7">
        <v>2</v>
      </c>
      <c r="D16" s="2">
        <v>1</v>
      </c>
    </row>
    <row r="17" spans="2:4" x14ac:dyDescent="0.25">
      <c r="B17" s="2" t="str">
        <v>I</v>
      </c>
      <c r="C17" s="7">
        <v>2</v>
      </c>
      <c r="D17" s="2">
        <v>1</v>
      </c>
    </row>
    <row r="18" spans="2:4" x14ac:dyDescent="0.25">
      <c r="B18" s="2" t="str">
        <v>I</v>
      </c>
      <c r="C18" s="7">
        <v>2</v>
      </c>
      <c r="D18" s="2">
        <v>1</v>
      </c>
    </row>
    <row r="19" spans="2:4" x14ac:dyDescent="0.25">
      <c r="B19" s="2" t="str">
        <v>D</v>
      </c>
      <c r="C19" s="7">
        <v>1</v>
      </c>
      <c r="D19" s="2">
        <v>2</v>
      </c>
    </row>
    <row r="20" spans="2:4" x14ac:dyDescent="0.25">
      <c r="B20" s="2" t="str">
        <v>R</v>
      </c>
      <c r="C20" s="7">
        <v>3</v>
      </c>
      <c r="D20" s="2">
        <v>4</v>
      </c>
    </row>
    <row r="21" spans="2:4" x14ac:dyDescent="0.25">
      <c r="B21" s="2" t="str">
        <v>C</v>
      </c>
      <c r="C21" s="7">
        <v>4</v>
      </c>
      <c r="D21" s="2">
        <v>1</v>
      </c>
    </row>
  </sheetData>
  <printOptions headings="1"/>
  <pageMargins left="0.7" right="0.7" top="0.75" bottom="0.75" header="0.3" footer="0.3"/>
  <pageSetup paperSize="9" orientation="portrait" cellComments="atEnd"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EAC85-D7D3-4C7E-9A79-53CEDF8CB53F}">
  <sheetPr codeName="Sheet30"/>
  <dimension ref="A1"/>
  <sheetViews>
    <sheetView showGridLines="0" workbookViewId="0"/>
  </sheetViews>
  <sheetFormatPr defaultRowHeight="15" x14ac:dyDescent="0.25"/>
  <sheetData>
    <row r="1" spans="1:1" x14ac:dyDescent="0.25">
      <c r="A1" t="s">
        <v>20</v>
      </c>
    </row>
  </sheetData>
  <printOptions headings="1"/>
  <pageMargins left="0.7" right="0.7" top="0.75" bottom="0.75" header="0.3" footer="0.3"/>
  <pageSetup paperSize="9" orientation="portrait" cellComments="atEnd"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0A4CF-372B-4195-87A4-92A94970764C}">
  <sheetPr codeName="Sheet31"/>
  <dimension ref="A1"/>
  <sheetViews>
    <sheetView showGridLines="0" workbookViewId="0"/>
  </sheetViews>
  <sheetFormatPr defaultRowHeight="15" x14ac:dyDescent="0.25"/>
  <sheetData/>
  <printOptions headings="1"/>
  <pageMargins left="0.7" right="0.7" top="0.75" bottom="0.75" header="0.3" footer="0.3"/>
  <pageSetup paperSize="9" orientation="portrait" cellComments="atEnd"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96EC-767E-4410-8052-FF6D94359CE7}">
  <sheetPr codeName="Sheet32"/>
  <dimension ref="A1"/>
  <sheetViews>
    <sheetView showGridLines="0" workbookViewId="0"/>
  </sheetViews>
  <sheetFormatPr defaultRowHeight="15" x14ac:dyDescent="0.25"/>
  <sheetData/>
  <printOptions headings="1"/>
  <pageMargins left="0.7" right="0.7" top="0.75" bottom="0.75" header="0.3" footer="0.3"/>
  <pageSetup paperSize="9" orientation="portrait" cellComments="atEnd" horizontalDpi="0"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814B2-4448-4DB6-87F6-D4DBE9248D9A}">
  <sheetPr codeName="Sheet33"/>
  <dimension ref="A1:AF53"/>
  <sheetViews>
    <sheetView showGridLines="0" workbookViewId="0">
      <selection activeCell="M7" sqref="M7"/>
    </sheetView>
  </sheetViews>
  <sheetFormatPr defaultRowHeight="15" x14ac:dyDescent="0.25"/>
  <cols>
    <col min="2" max="2" width="10.85546875" bestFit="1" customWidth="1"/>
    <col min="4" max="4" width="8.42578125" bestFit="1" customWidth="1"/>
    <col min="5" max="5" width="27.140625" customWidth="1"/>
    <col min="6" max="6" width="25" customWidth="1"/>
    <col min="7" max="7" width="5.28515625" bestFit="1" customWidth="1"/>
    <col min="8" max="15" width="4" bestFit="1" customWidth="1"/>
    <col min="16" max="16" width="5.28515625" bestFit="1" customWidth="1"/>
    <col min="17" max="30" width="4" bestFit="1" customWidth="1"/>
  </cols>
  <sheetData>
    <row r="1" spans="1:32" ht="28.5" x14ac:dyDescent="0.45">
      <c r="A1" s="4" t="s">
        <v>5</v>
      </c>
    </row>
    <row r="3" spans="1:32" ht="288" customHeight="1" x14ac:dyDescent="0.25">
      <c r="B3" s="32" t="s">
        <v>3</v>
      </c>
      <c r="C3" s="41" t="s">
        <v>19</v>
      </c>
      <c r="D3" s="41"/>
      <c r="E3" s="41"/>
      <c r="F3" s="41"/>
    </row>
    <row r="4" spans="1:32" x14ac:dyDescent="0.25">
      <c r="C4" t="s">
        <v>21</v>
      </c>
    </row>
    <row r="5" spans="1:32" x14ac:dyDescent="0.25">
      <c r="B5" s="1" t="s">
        <v>4</v>
      </c>
      <c r="D5" s="3"/>
      <c r="E5">
        <f t="shared" ref="E5" si="0">D5</f>
        <v>0</v>
      </c>
      <c r="F5" s="2"/>
      <c r="G5" s="3"/>
      <c r="H5" s="2"/>
      <c r="I5" s="2"/>
      <c r="J5" s="2"/>
      <c r="K5" s="2"/>
      <c r="L5" s="2"/>
      <c r="M5" s="2"/>
      <c r="N5" s="31"/>
      <c r="O5" s="2"/>
      <c r="Q5" s="2"/>
      <c r="R5" s="2"/>
      <c r="S5" s="2"/>
      <c r="T5" s="2"/>
      <c r="U5" s="2"/>
      <c r="V5" s="2"/>
      <c r="W5" s="2"/>
      <c r="X5" s="2"/>
      <c r="Y5" s="2"/>
      <c r="Z5" s="2"/>
      <c r="AA5" s="2"/>
      <c r="AB5" s="2"/>
      <c r="AC5" s="2"/>
      <c r="AD5" s="2"/>
    </row>
    <row r="6" spans="1:32" x14ac:dyDescent="0.25">
      <c r="C6" s="3" t="str" cm="1">
        <f t="array" ref="C6:C31">LOWER(_xlfn._xlws.SORT(_xlfn.UNIQUE(IF(ISNUMBER(SEARCH(MID(C3,_xlfn.SEQUENCE(LEN(C3)),1),C4)), MID(C3,_xlfn.SEQUENCE(LEN(C3)),1),""))))</f>
        <v/>
      </c>
      <c r="D6" s="3" cm="1">
        <f t="array" ref="D6:D31">LEN($C$3)-LEN(SUBSTITUTE($C$3,_xlfn.ANCHORARRAY(C6),""))</f>
        <v>0</v>
      </c>
      <c r="E6">
        <f>D6</f>
        <v>0</v>
      </c>
      <c r="G6" s="3"/>
    </row>
    <row r="7" spans="1:32" x14ac:dyDescent="0.25">
      <c r="C7" s="3" t="str">
        <v>a</v>
      </c>
      <c r="D7" s="3">
        <v>179</v>
      </c>
      <c r="E7">
        <f t="shared" ref="E7:E53" si="1">D7</f>
        <v>179</v>
      </c>
      <c r="F7" s="2"/>
      <c r="G7" s="3"/>
      <c r="H7" s="2"/>
      <c r="I7" s="2"/>
      <c r="J7" s="2"/>
      <c r="K7" s="2"/>
      <c r="L7" s="2"/>
      <c r="M7" s="2"/>
      <c r="N7" s="2"/>
      <c r="O7" s="2"/>
      <c r="Q7" s="2"/>
      <c r="R7" s="2"/>
      <c r="S7" s="2"/>
      <c r="T7" s="2"/>
      <c r="U7" s="2"/>
      <c r="V7" s="2"/>
      <c r="W7" s="2"/>
      <c r="X7" s="2"/>
      <c r="Y7" s="2"/>
      <c r="Z7" s="2"/>
      <c r="AA7" s="2"/>
      <c r="AB7" s="2"/>
      <c r="AC7" s="2"/>
      <c r="AD7" s="2"/>
      <c r="AE7" s="2"/>
      <c r="AF7" s="2"/>
    </row>
    <row r="8" spans="1:32" x14ac:dyDescent="0.25">
      <c r="C8" s="3" t="str">
        <v>b</v>
      </c>
      <c r="D8" s="3">
        <v>24</v>
      </c>
      <c r="E8">
        <f t="shared" si="1"/>
        <v>24</v>
      </c>
      <c r="G8" s="3"/>
    </row>
    <row r="9" spans="1:32" x14ac:dyDescent="0.25">
      <c r="C9" s="3" t="str">
        <v>c</v>
      </c>
      <c r="D9" s="3">
        <v>41</v>
      </c>
      <c r="E9">
        <f t="shared" si="1"/>
        <v>41</v>
      </c>
      <c r="G9" s="3"/>
    </row>
    <row r="10" spans="1:32" x14ac:dyDescent="0.25">
      <c r="C10" s="3" t="str">
        <v>d</v>
      </c>
      <c r="D10" s="3">
        <v>80</v>
      </c>
      <c r="E10">
        <f t="shared" si="1"/>
        <v>80</v>
      </c>
      <c r="F10" s="2"/>
      <c r="G10" s="3"/>
      <c r="H10" s="2"/>
      <c r="I10" s="2"/>
      <c r="J10" s="2"/>
      <c r="K10" s="2"/>
      <c r="L10" s="2"/>
      <c r="M10" s="2"/>
      <c r="N10" s="2"/>
      <c r="O10" s="2"/>
      <c r="Q10" s="2"/>
      <c r="R10" s="2"/>
      <c r="S10" s="2"/>
      <c r="T10" s="2"/>
      <c r="U10" s="2"/>
      <c r="V10" s="2"/>
      <c r="W10" s="2"/>
      <c r="X10" s="2"/>
      <c r="Y10" s="2"/>
      <c r="Z10" s="2"/>
      <c r="AA10" s="2"/>
      <c r="AB10" s="2"/>
      <c r="AC10" s="2"/>
      <c r="AD10" s="2"/>
      <c r="AE10" s="2"/>
      <c r="AF10" s="2"/>
    </row>
    <row r="11" spans="1:32" x14ac:dyDescent="0.25">
      <c r="C11" s="3" t="str">
        <v>e</v>
      </c>
      <c r="D11" s="3">
        <v>231</v>
      </c>
      <c r="E11">
        <f t="shared" si="1"/>
        <v>231</v>
      </c>
      <c r="G11" s="3"/>
    </row>
    <row r="12" spans="1:32" x14ac:dyDescent="0.25">
      <c r="C12" s="3" t="str">
        <v>f</v>
      </c>
      <c r="D12" s="3">
        <v>34</v>
      </c>
      <c r="E12">
        <f t="shared" si="1"/>
        <v>34</v>
      </c>
      <c r="G12" s="3"/>
    </row>
    <row r="13" spans="1:32" x14ac:dyDescent="0.25">
      <c r="C13" s="3" t="str">
        <v>g</v>
      </c>
      <c r="D13" s="3">
        <v>35</v>
      </c>
      <c r="E13">
        <f t="shared" si="1"/>
        <v>35</v>
      </c>
      <c r="G13" s="3"/>
    </row>
    <row r="14" spans="1:32" x14ac:dyDescent="0.25">
      <c r="C14" s="3" t="str">
        <v>h</v>
      </c>
      <c r="D14" s="3">
        <v>88</v>
      </c>
      <c r="E14">
        <f t="shared" si="1"/>
        <v>88</v>
      </c>
      <c r="G14" s="3"/>
    </row>
    <row r="15" spans="1:32" x14ac:dyDescent="0.25">
      <c r="C15" s="3" t="str">
        <v>i</v>
      </c>
      <c r="D15" s="3">
        <v>119</v>
      </c>
      <c r="E15">
        <f t="shared" si="1"/>
        <v>119</v>
      </c>
      <c r="G15" s="3"/>
    </row>
    <row r="16" spans="1:32" x14ac:dyDescent="0.25">
      <c r="C16" s="3" t="str">
        <v>j</v>
      </c>
      <c r="D16" s="3">
        <v>1</v>
      </c>
      <c r="E16">
        <f t="shared" si="1"/>
        <v>1</v>
      </c>
      <c r="G16" s="3"/>
    </row>
    <row r="17" spans="3:7" x14ac:dyDescent="0.25">
      <c r="C17" s="3" t="str">
        <v>k</v>
      </c>
      <c r="D17" s="3">
        <v>19</v>
      </c>
      <c r="E17">
        <f t="shared" si="1"/>
        <v>19</v>
      </c>
      <c r="G17" s="3"/>
    </row>
    <row r="18" spans="3:7" x14ac:dyDescent="0.25">
      <c r="C18" s="3" t="str">
        <v>l</v>
      </c>
      <c r="D18" s="3">
        <v>82</v>
      </c>
      <c r="E18">
        <f t="shared" si="1"/>
        <v>82</v>
      </c>
      <c r="G18" s="3"/>
    </row>
    <row r="19" spans="3:7" x14ac:dyDescent="0.25">
      <c r="C19" s="3" t="str">
        <v>m</v>
      </c>
      <c r="D19" s="3">
        <v>40</v>
      </c>
      <c r="E19">
        <f t="shared" si="1"/>
        <v>40</v>
      </c>
      <c r="G19" s="3"/>
    </row>
    <row r="20" spans="3:7" x14ac:dyDescent="0.25">
      <c r="C20" s="3" t="str">
        <v>n</v>
      </c>
      <c r="D20" s="3">
        <v>132</v>
      </c>
      <c r="E20">
        <f t="shared" si="1"/>
        <v>132</v>
      </c>
      <c r="G20" s="3"/>
    </row>
    <row r="21" spans="3:7" x14ac:dyDescent="0.25">
      <c r="C21" s="3" t="str">
        <v>o</v>
      </c>
      <c r="D21" s="3">
        <v>126</v>
      </c>
      <c r="E21">
        <f t="shared" si="1"/>
        <v>126</v>
      </c>
      <c r="G21" s="3"/>
    </row>
    <row r="22" spans="3:7" x14ac:dyDescent="0.25">
      <c r="C22" s="3" t="str">
        <v>p</v>
      </c>
      <c r="D22" s="3">
        <v>47</v>
      </c>
      <c r="E22">
        <f t="shared" si="1"/>
        <v>47</v>
      </c>
      <c r="G22" s="3"/>
    </row>
    <row r="23" spans="3:7" x14ac:dyDescent="0.25">
      <c r="C23" s="3" t="str">
        <v>q</v>
      </c>
      <c r="D23" s="3">
        <v>2</v>
      </c>
      <c r="E23">
        <f t="shared" si="1"/>
        <v>2</v>
      </c>
      <c r="G23" s="3"/>
    </row>
    <row r="24" spans="3:7" x14ac:dyDescent="0.25">
      <c r="C24" s="3" t="str">
        <v>r</v>
      </c>
      <c r="D24" s="3">
        <v>125</v>
      </c>
      <c r="E24">
        <f t="shared" si="1"/>
        <v>125</v>
      </c>
      <c r="G24" s="3"/>
    </row>
    <row r="25" spans="3:7" x14ac:dyDescent="0.25">
      <c r="C25" s="3" t="str">
        <v>s</v>
      </c>
      <c r="D25" s="3">
        <v>123</v>
      </c>
      <c r="E25">
        <f t="shared" si="1"/>
        <v>123</v>
      </c>
      <c r="G25" s="3"/>
    </row>
    <row r="26" spans="3:7" x14ac:dyDescent="0.25">
      <c r="C26" s="3" t="str">
        <v>t</v>
      </c>
      <c r="D26" s="3">
        <v>137</v>
      </c>
      <c r="E26">
        <f t="shared" si="1"/>
        <v>137</v>
      </c>
      <c r="G26" s="3"/>
    </row>
    <row r="27" spans="3:7" x14ac:dyDescent="0.25">
      <c r="C27" s="3" t="str">
        <v>u</v>
      </c>
      <c r="D27" s="3">
        <v>38</v>
      </c>
      <c r="E27">
        <f t="shared" si="1"/>
        <v>38</v>
      </c>
      <c r="G27" s="3"/>
    </row>
    <row r="28" spans="3:7" x14ac:dyDescent="0.25">
      <c r="C28" s="3" t="str">
        <v>v</v>
      </c>
      <c r="D28" s="3">
        <v>15</v>
      </c>
      <c r="E28">
        <f t="shared" si="1"/>
        <v>15</v>
      </c>
      <c r="G28" s="3"/>
    </row>
    <row r="29" spans="3:7" x14ac:dyDescent="0.25">
      <c r="C29" s="3" t="str">
        <v>w</v>
      </c>
      <c r="D29" s="3">
        <v>47</v>
      </c>
      <c r="E29">
        <f t="shared" si="1"/>
        <v>47</v>
      </c>
      <c r="G29" s="3"/>
    </row>
    <row r="30" spans="3:7" x14ac:dyDescent="0.25">
      <c r="C30" s="3" t="str">
        <v>x</v>
      </c>
      <c r="D30" s="3">
        <v>3</v>
      </c>
      <c r="E30">
        <f t="shared" si="1"/>
        <v>3</v>
      </c>
      <c r="G30" s="3"/>
    </row>
    <row r="31" spans="3:7" x14ac:dyDescent="0.25">
      <c r="C31" s="3" t="str">
        <v>y</v>
      </c>
      <c r="D31" s="3">
        <v>30</v>
      </c>
      <c r="E31">
        <f t="shared" si="1"/>
        <v>30</v>
      </c>
      <c r="G31" s="3"/>
    </row>
    <row r="32" spans="3:7" x14ac:dyDescent="0.25">
      <c r="C32" s="3"/>
      <c r="D32" s="3"/>
      <c r="E32">
        <f t="shared" si="1"/>
        <v>0</v>
      </c>
      <c r="G32" s="3"/>
    </row>
    <row r="33" spans="3:7" x14ac:dyDescent="0.25">
      <c r="C33" s="3"/>
      <c r="D33" s="3"/>
      <c r="E33">
        <f t="shared" si="1"/>
        <v>0</v>
      </c>
      <c r="G33" s="3"/>
    </row>
    <row r="34" spans="3:7" x14ac:dyDescent="0.25">
      <c r="C34" s="3"/>
      <c r="D34" s="3"/>
      <c r="E34">
        <f t="shared" si="1"/>
        <v>0</v>
      </c>
      <c r="G34" s="3"/>
    </row>
    <row r="35" spans="3:7" x14ac:dyDescent="0.25">
      <c r="C35" s="3"/>
      <c r="D35" s="3"/>
      <c r="E35">
        <f t="shared" si="1"/>
        <v>0</v>
      </c>
      <c r="G35" s="3"/>
    </row>
    <row r="36" spans="3:7" x14ac:dyDescent="0.25">
      <c r="C36" s="3"/>
      <c r="D36" s="3"/>
      <c r="E36">
        <f t="shared" si="1"/>
        <v>0</v>
      </c>
      <c r="G36" s="3"/>
    </row>
    <row r="37" spans="3:7" x14ac:dyDescent="0.25">
      <c r="C37" s="3"/>
      <c r="D37" s="3"/>
      <c r="E37">
        <f t="shared" si="1"/>
        <v>0</v>
      </c>
      <c r="G37" s="3"/>
    </row>
    <row r="38" spans="3:7" x14ac:dyDescent="0.25">
      <c r="C38" s="3"/>
      <c r="D38" s="3"/>
      <c r="E38">
        <f t="shared" si="1"/>
        <v>0</v>
      </c>
      <c r="G38" s="3"/>
    </row>
    <row r="39" spans="3:7" x14ac:dyDescent="0.25">
      <c r="C39" s="3"/>
      <c r="D39" s="3"/>
      <c r="E39">
        <f t="shared" si="1"/>
        <v>0</v>
      </c>
      <c r="G39" s="3"/>
    </row>
    <row r="40" spans="3:7" x14ac:dyDescent="0.25">
      <c r="C40" s="3"/>
      <c r="D40" s="3"/>
      <c r="E40">
        <f t="shared" si="1"/>
        <v>0</v>
      </c>
      <c r="G40" s="3"/>
    </row>
    <row r="41" spans="3:7" x14ac:dyDescent="0.25">
      <c r="C41" s="3"/>
      <c r="D41" s="3"/>
      <c r="E41">
        <f t="shared" si="1"/>
        <v>0</v>
      </c>
      <c r="G41" s="3"/>
    </row>
    <row r="42" spans="3:7" x14ac:dyDescent="0.25">
      <c r="C42" s="3"/>
      <c r="D42" s="3"/>
      <c r="E42">
        <f t="shared" si="1"/>
        <v>0</v>
      </c>
      <c r="G42" s="3"/>
    </row>
    <row r="43" spans="3:7" x14ac:dyDescent="0.25">
      <c r="C43" s="3"/>
      <c r="D43" s="3"/>
      <c r="E43">
        <f t="shared" si="1"/>
        <v>0</v>
      </c>
      <c r="G43" s="3"/>
    </row>
    <row r="44" spans="3:7" x14ac:dyDescent="0.25">
      <c r="C44" s="3"/>
      <c r="D44" s="3"/>
      <c r="E44">
        <f t="shared" si="1"/>
        <v>0</v>
      </c>
      <c r="G44" s="3"/>
    </row>
    <row r="45" spans="3:7" x14ac:dyDescent="0.25">
      <c r="C45" s="3"/>
      <c r="D45" s="3"/>
      <c r="E45">
        <f t="shared" si="1"/>
        <v>0</v>
      </c>
      <c r="G45" s="3"/>
    </row>
    <row r="46" spans="3:7" x14ac:dyDescent="0.25">
      <c r="C46" s="3"/>
      <c r="D46" s="3"/>
      <c r="E46">
        <f t="shared" si="1"/>
        <v>0</v>
      </c>
      <c r="G46" s="3"/>
    </row>
    <row r="47" spans="3:7" x14ac:dyDescent="0.25">
      <c r="C47" s="3"/>
      <c r="D47" s="3"/>
      <c r="E47">
        <f t="shared" si="1"/>
        <v>0</v>
      </c>
      <c r="G47" s="3"/>
    </row>
    <row r="48" spans="3:7" x14ac:dyDescent="0.25">
      <c r="C48" s="3"/>
      <c r="D48" s="3"/>
      <c r="E48">
        <f t="shared" si="1"/>
        <v>0</v>
      </c>
      <c r="G48" s="3"/>
    </row>
    <row r="49" spans="3:7" x14ac:dyDescent="0.25">
      <c r="C49" s="3"/>
      <c r="D49" s="3"/>
      <c r="E49">
        <f t="shared" si="1"/>
        <v>0</v>
      </c>
      <c r="G49" s="3"/>
    </row>
    <row r="50" spans="3:7" x14ac:dyDescent="0.25">
      <c r="C50" s="3"/>
      <c r="D50" s="3"/>
      <c r="E50">
        <f t="shared" si="1"/>
        <v>0</v>
      </c>
      <c r="G50" s="3"/>
    </row>
    <row r="51" spans="3:7" x14ac:dyDescent="0.25">
      <c r="C51" s="3"/>
      <c r="D51" s="3"/>
      <c r="E51">
        <f t="shared" si="1"/>
        <v>0</v>
      </c>
      <c r="G51" s="3"/>
    </row>
    <row r="52" spans="3:7" x14ac:dyDescent="0.25">
      <c r="C52" s="3"/>
      <c r="D52" s="3"/>
      <c r="E52">
        <f t="shared" si="1"/>
        <v>0</v>
      </c>
      <c r="G52" s="3"/>
    </row>
    <row r="53" spans="3:7" x14ac:dyDescent="0.25">
      <c r="C53" s="3"/>
      <c r="D53" s="3"/>
      <c r="E53">
        <f t="shared" si="1"/>
        <v>0</v>
      </c>
      <c r="G53" s="3"/>
    </row>
  </sheetData>
  <mergeCells count="1">
    <mergeCell ref="C3:F3"/>
  </mergeCells>
  <conditionalFormatting sqref="E5:E53">
    <cfRule type="dataBar" priority="1">
      <dataBar showValue="0">
        <cfvo type="min"/>
        <cfvo type="max"/>
        <color rgb="FF638EC6"/>
      </dataBar>
      <extLst>
        <ext xmlns:x14="http://schemas.microsoft.com/office/spreadsheetml/2009/9/main" uri="{B025F937-C7B1-47D3-B67F-A62EFF666E3E}">
          <x14:id>{5950A301-AA8D-4204-82F3-9B57D6B790DF}</x14:id>
        </ext>
      </extLst>
    </cfRule>
  </conditionalFormatting>
  <printOptions headings="1"/>
  <pageMargins left="0.7" right="0.7" top="0.75" bottom="0.75" header="0.3" footer="0.3"/>
  <pageSetup paperSize="9" orientation="portrait" cellComments="atEnd" horizontalDpi="0" verticalDpi="0" r:id="rId1"/>
  <extLst>
    <ext xmlns:x14="http://schemas.microsoft.com/office/spreadsheetml/2009/9/main" uri="{78C0D931-6437-407d-A8EE-F0AAD7539E65}">
      <x14:conditionalFormattings>
        <x14:conditionalFormatting xmlns:xm="http://schemas.microsoft.com/office/excel/2006/main">
          <x14:cfRule type="dataBar" id="{5950A301-AA8D-4204-82F3-9B57D6B790DF}">
            <x14:dataBar minLength="0" maxLength="100" border="1" negativeBarBorderColorSameAsPositive="0">
              <x14:cfvo type="autoMin"/>
              <x14:cfvo type="autoMax"/>
              <x14:borderColor rgb="FF638EC6"/>
              <x14:negativeFillColor rgb="FFFF0000"/>
              <x14:negativeBorderColor rgb="FFFF0000"/>
              <x14:axisColor rgb="FF000000"/>
            </x14:dataBar>
          </x14:cfRule>
          <xm:sqref>E5:E53</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8884-3BD3-44B2-A431-D10A5C09CAAE}">
  <sheetPr codeName="Sheet34"/>
  <dimension ref="A1"/>
  <sheetViews>
    <sheetView showGridLines="0" workbookViewId="0">
      <selection activeCell="O15" sqref="O15"/>
    </sheetView>
  </sheetViews>
  <sheetFormatPr defaultRowHeight="15" x14ac:dyDescent="0.25"/>
  <sheetData/>
  <printOptions headings="1"/>
  <pageMargins left="0.7" right="0.7" top="0.75" bottom="0.75" header="0.3" footer="0.3"/>
  <pageSetup paperSize="9" orientation="portrait" cellComments="atEnd" horizontalDpi="0"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FAC0C-C1D1-4104-8E4A-57B35C3198AD}">
  <sheetPr codeName="Sheet35"/>
  <dimension ref="A1"/>
  <sheetViews>
    <sheetView showGridLines="0" workbookViewId="0"/>
  </sheetViews>
  <sheetFormatPr defaultRowHeight="15" x14ac:dyDescent="0.25"/>
  <sheetData/>
  <printOptions headings="1"/>
  <pageMargins left="0.7" right="0.7" top="0.75" bottom="0.75" header="0.3" footer="0.3"/>
  <pageSetup paperSize="9" orientation="portrait" cellComments="atEnd"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43CF4-F661-4B38-A72C-A7B226C2D3CE}">
  <sheetPr codeName="Sheet36"/>
  <dimension ref="A1"/>
  <sheetViews>
    <sheetView showGridLines="0" workbookViewId="0"/>
  </sheetViews>
  <sheetFormatPr defaultRowHeight="15" x14ac:dyDescent="0.25"/>
  <sheetData/>
  <printOptions headings="1"/>
  <pageMargins left="0.7" right="0.7" top="0.75" bottom="0.75" header="0.3" footer="0.3"/>
  <pageSetup paperSize="9" orientation="portrait" cellComments="atEnd"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258E2-3C29-4CCA-9EE9-F133F88D87BE}">
  <sheetPr codeName="Sheet37"/>
  <dimension ref="A1"/>
  <sheetViews>
    <sheetView showGridLines="0" workbookViewId="0">
      <selection activeCell="J14" sqref="J14"/>
    </sheetView>
  </sheetViews>
  <sheetFormatPr defaultRowHeight="15" x14ac:dyDescent="0.25"/>
  <sheetData/>
  <printOptions headings="1"/>
  <pageMargins left="0.7" right="0.7" top="0.75" bottom="0.75" header="0.3" footer="0.3"/>
  <pageSetup paperSize="9" orientation="portrait" cellComments="atEnd" horizontalDpi="0"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FC6B9-B2E7-41F1-AB67-68A3929A5D44}">
  <sheetPr codeName="Sheet38"/>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Reverse</vt:lpstr>
      <vt:lpstr>Insert rnd chrs</vt:lpstr>
      <vt:lpstr>Numbers</vt:lpstr>
      <vt:lpstr>Random alphabet</vt:lpstr>
      <vt:lpstr>HEX</vt:lpstr>
      <vt:lpstr>ASCII</vt:lpstr>
      <vt:lpstr>Base64</vt:lpstr>
      <vt:lpstr>Caesar</vt:lpstr>
      <vt:lpstr>Atbash</vt:lpstr>
      <vt:lpstr>Trithemius</vt:lpstr>
      <vt:lpstr>Transposition</vt:lpstr>
      <vt:lpstr>Column transposition</vt:lpstr>
      <vt:lpstr>Double transposition</vt:lpstr>
      <vt:lpstr>Substitution</vt:lpstr>
      <vt:lpstr>Tabula recta</vt:lpstr>
      <vt:lpstr>Vigenere</vt:lpstr>
      <vt:lpstr>Running key</vt:lpstr>
      <vt:lpstr>One time pad</vt:lpstr>
      <vt:lpstr>Autokey</vt:lpstr>
      <vt:lpstr>Homophonic substituiton (1)</vt:lpstr>
      <vt:lpstr>Homophonic substituiton (2)</vt:lpstr>
      <vt:lpstr>XOR</vt:lpstr>
      <vt:lpstr>Four-square</vt:lpstr>
      <vt:lpstr>Straddling checkerboard</vt:lpstr>
      <vt:lpstr>ADFGVX cipher</vt:lpstr>
      <vt:lpstr>Polybius square</vt:lpstr>
      <vt:lpstr>Nihilist</vt:lpstr>
      <vt:lpstr>Playfair</vt:lpstr>
      <vt:lpstr>Bifid</vt:lpstr>
      <vt:lpstr>Trifid</vt:lpstr>
      <vt:lpstr>Hill cipher</vt:lpstr>
      <vt:lpstr>Skipjack</vt:lpstr>
      <vt:lpstr>Frequency</vt:lpstr>
      <vt:lpstr>Fractionation</vt:lpstr>
      <vt:lpstr>Diffusion</vt:lpstr>
      <vt:lpstr>Confusion</vt:lpstr>
      <vt:lpstr>Chi test</vt:lpstr>
      <vt:lpstr>n-grams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dc:creator>
  <cp:lastModifiedBy>Oscar Cronquist</cp:lastModifiedBy>
  <cp:lastPrinted>2021-02-16T10:39:49Z</cp:lastPrinted>
  <dcterms:created xsi:type="dcterms:W3CDTF">2021-01-14T20:57:29Z</dcterms:created>
  <dcterms:modified xsi:type="dcterms:W3CDTF">2023-05-05T20:24:30Z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a0a6f5ec-1dda-4198-b6fb-c33271a6aede</vt:lpwstr>
  </property>
</Properties>
</file>