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C9C4DB53-6277-42D1-BE5A-EC47BC2C0D7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xpenses" sheetId="1" r:id="rId1"/>
    <sheet name="LET func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 a="1"/>
  <c r="K3" i="2" s="1"/>
  <c r="K3" i="1" a="1"/>
  <c r="K3" i="1" s="1"/>
  <c r="L3" i="2" l="1" a="1"/>
  <c r="L3" i="2" s="1"/>
  <c r="M3" i="2" s="1" a="1"/>
  <c r="M3" i="2" s="1"/>
  <c r="L3" i="1" a="1"/>
  <c r="L3" i="1" s="1"/>
  <c r="M3" i="1" s="1" a="1"/>
  <c r="M3" i="1" s="1"/>
  <c r="I3" i="2" l="1" a="1"/>
  <c r="I3" i="2" s="1"/>
  <c r="G3" i="2" a="1"/>
  <c r="G3" i="2" s="1"/>
  <c r="I3" i="1" a="1"/>
  <c r="I3" i="1" s="1"/>
  <c r="G3" i="1" a="1"/>
  <c r="G3" i="1" s="1"/>
  <c r="H3" i="1" l="1" a="1"/>
  <c r="H3" i="1" s="1"/>
  <c r="G4" i="1" s="1" a="1"/>
  <c r="G4" i="1" s="1"/>
  <c r="H3" i="2" a="1"/>
  <c r="H3" i="2" s="1"/>
  <c r="H4" i="1" l="1" a="1"/>
  <c r="H4" i="1" s="1"/>
  <c r="G5" i="1" s="1" a="1"/>
  <c r="G5" i="1" s="1"/>
  <c r="I4" i="1" a="1"/>
  <c r="I4" i="1" s="1"/>
  <c r="I5" i="1" s="1" a="1"/>
  <c r="I5" i="1" s="1"/>
  <c r="I4" i="2" a="1"/>
  <c r="I4" i="2" s="1"/>
  <c r="G4" i="2" a="1"/>
  <c r="G4" i="2" s="1"/>
  <c r="H4" i="2" s="1" a="1"/>
  <c r="H4" i="2" s="1"/>
  <c r="G5" i="2" l="1" a="1"/>
  <c r="G5" i="2" s="1"/>
  <c r="H5" i="1" a="1"/>
  <c r="H5" i="1" s="1"/>
  <c r="G6" i="1" s="1" a="1"/>
  <c r="G6" i="1" s="1"/>
  <c r="I5" i="2" l="1" a="1"/>
  <c r="I5" i="2" s="1"/>
  <c r="H5" i="2" s="1" a="1"/>
  <c r="H5" i="2" s="1"/>
  <c r="G6" i="2" s="1" a="1"/>
  <c r="G6" i="2" s="1"/>
  <c r="H6" i="1" a="1"/>
  <c r="H6" i="1" s="1"/>
  <c r="I6" i="1" a="1"/>
  <c r="I6" i="1" s="1"/>
  <c r="I6" i="2" l="1" a="1"/>
  <c r="I6" i="2" s="1"/>
  <c r="H6" i="2" s="1" a="1"/>
  <c r="H6" i="2" s="1"/>
  <c r="G7" i="1" a="1"/>
  <c r="G7" i="1" s="1"/>
  <c r="H7" i="1" l="1" a="1"/>
  <c r="H7" i="1" s="1"/>
  <c r="I7" i="2" a="1"/>
  <c r="I7" i="2" s="1"/>
  <c r="G7" i="2" a="1"/>
  <c r="G7" i="2" s="1"/>
  <c r="I7" i="1" a="1"/>
  <c r="I7" i="1" s="1"/>
  <c r="H7" i="2" l="1" a="1"/>
  <c r="H7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<sst xmlns="http://schemas.openxmlformats.org/spreadsheetml/2006/main" count="76" uniqueCount="28">
  <si>
    <t>Name</t>
  </si>
  <si>
    <t>Date</t>
  </si>
  <si>
    <t>Ted</t>
  </si>
  <si>
    <t>Total</t>
  </si>
  <si>
    <t>Martin</t>
  </si>
  <si>
    <t>Dinner</t>
  </si>
  <si>
    <t>Amount</t>
  </si>
  <si>
    <t>Fred</t>
  </si>
  <si>
    <t>Tickets</t>
  </si>
  <si>
    <t>Food</t>
  </si>
  <si>
    <t>Breakfast</t>
  </si>
  <si>
    <t>Bus</t>
  </si>
  <si>
    <t>Train</t>
  </si>
  <si>
    <t>Ice cream</t>
  </si>
  <si>
    <t>Restaurant</t>
  </si>
  <si>
    <t>Expenses</t>
  </si>
  <si>
    <t>Coffe</t>
  </si>
  <si>
    <t>Eiffel tower</t>
  </si>
  <si>
    <t>From</t>
  </si>
  <si>
    <t>To</t>
  </si>
  <si>
    <t>Pay/Receive</t>
  </si>
  <si>
    <t>Greg</t>
  </si>
  <si>
    <t>Website:</t>
  </si>
  <si>
    <t>Webpage:</t>
  </si>
  <si>
    <t>Get Digital Help</t>
  </si>
  <si>
    <t>Split expenses calculator</t>
  </si>
  <si>
    <t>Alice</t>
  </si>
  <si>
    <t>Travel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</si>
</sst>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1">
      <alignment horizontal="left" indent="1"/>
    </xf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2" fillId="0" borderId="1" xfId="2">
      <alignment horizontal="left" indent="1"/>
    </xf>
    <xf numFmtId="165" fontId="2" fillId="0" borderId="1" xfId="2" applyNumberFormat="1">
      <alignment horizontal="left" indent="1"/>
    </xf>
    <xf numFmtId="0" fontId="1" fillId="2" borderId="1" xfId="2" applyFont="1" applyFill="1">
      <alignment horizontal="left" indent="1"/>
    </xf>
    <xf numFmtId="0" fontId="1" fillId="3" borderId="0" xfId="0" applyFont="1" applyFill="1" applyAlignment="1">
      <alignment horizontal="left" indent="1"/>
    </xf>
    <xf numFmtId="0" fontId="3" fillId="0" borderId="0" xfId="1"/>
    <xf numFmtId="165" fontId="0" fillId="0" borderId="0" xfId="0" applyNumberFormat="1" applyAlignment="1">
      <alignment horizontal="left" indent="1"/>
    </xf>
    <xf numFmtId="0" fontId="0" fillId="0" borderId="0" xfId="0" quotePrefix="1"/>
    <xf numFmtId="0" fontId="0" fillId="0" borderId="0" xfId="0" quotePrefix="1" applyAlignment="1">
      <alignment horizontal="left" indent="1"/>
    </xf>
  </cellXfs>
  <cellStyles count="3">
    <cellStyle name="Default" xfId="2" xr:uid="{73392E12-5CE2-4703-AE99-347DB9810AFD}"/>
    <cellStyle name="Hyperlink" xfId="1" builtinId="8"/>
    <cellStyle name="Normal" xfId="0" builtinId="0"/>
  </cellStyles>
  <dxfs count="4">
    <dxf>
      <numFmt numFmtId="166" formatCode="yyyy/mm/dd"/>
    </dxf>
    <dxf>
      <numFmt numFmtId="164" formatCode="[$$-409]#,##0.00"/>
      <alignment horizontal="center" vertical="bottom" textRotation="0" wrapText="0" indent="0" justifyLastLine="0" shrinkToFit="0" readingOrder="0"/>
    </dxf>
    <dxf>
      <numFmt numFmtId="166" formatCode="yyyy/mm/dd"/>
    </dxf>
    <dxf>
      <numFmt numFmtId="164" formatCode="[$$-409]#,##0.0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E14" totalsRowShown="0">
  <autoFilter ref="B2:E14" xr:uid="{00000000-0009-0000-0100-000001000000}"/>
  <tableColumns count="4">
    <tableColumn id="1" xr3:uid="{00000000-0010-0000-0000-000001000000}" name="Name"/>
    <tableColumn id="2" xr3:uid="{00000000-0010-0000-0000-000002000000}" name="Expenses"/>
    <tableColumn id="4" xr3:uid="{00000000-0010-0000-0000-000004000000}" name="Amount" dataDxfId="3"/>
    <tableColumn id="3" xr3:uid="{00000000-0010-0000-0000-000003000000}" name="Dat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63D6FD-65B7-48E7-858B-DB8D546AE49E}" name="Table13" displayName="Table13" ref="B2:E14" totalsRowShown="0">
  <autoFilter ref="B2:E14" xr:uid="{00000000-0009-0000-0100-000001000000}"/>
  <tableColumns count="4">
    <tableColumn id="1" xr3:uid="{8C004AB7-D15A-4567-9111-0199BFB5E191}" name="Name"/>
    <tableColumn id="2" xr3:uid="{293B47BB-6BA0-405B-9E72-C279A4FB8DF6}" name="Expenses"/>
    <tableColumn id="4" xr3:uid="{401D7EC3-EED9-464B-90E9-FBB3A6F135F2}" name="Amount" dataDxfId="1"/>
    <tableColumn id="3" xr3:uid="{902B40E2-2020-4C10-824A-39402202C283}" name="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split-expenses-calculator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split-expenses-calculator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4"/>
  <sheetViews>
    <sheetView showGridLines="0" tabSelected="1" workbookViewId="0"/>
  </sheetViews>
  <sheetFormatPr defaultRowHeight="15" x14ac:dyDescent="0.25"/>
  <cols>
    <col min="1" max="1" width="3.140625" customWidth="1"/>
    <col min="3" max="3" width="11.5703125" bestFit="1" customWidth="1"/>
    <col min="4" max="4" width="12.7109375" bestFit="1" customWidth="1"/>
    <col min="5" max="5" width="9.7109375" bestFit="1" customWidth="1"/>
    <col min="6" max="6" width="3.5703125" customWidth="1"/>
    <col min="7" max="7" width="6.85546875" style="4" bestFit="1" customWidth="1"/>
    <col min="8" max="8" width="9.42578125" style="4" bestFit="1" customWidth="1"/>
    <col min="9" max="9" width="8.140625" bestFit="1" customWidth="1"/>
    <col min="10" max="10" width="3.140625" customWidth="1"/>
    <col min="11" max="11" width="8.140625" bestFit="1" customWidth="1"/>
    <col min="12" max="12" width="8.85546875" bestFit="1" customWidth="1"/>
    <col min="13" max="13" width="13.5703125" bestFit="1" customWidth="1"/>
    <col min="15" max="15" width="11.5703125" customWidth="1"/>
    <col min="16" max="16" width="15" bestFit="1" customWidth="1"/>
  </cols>
  <sheetData>
    <row r="2" spans="2:16" x14ac:dyDescent="0.25">
      <c r="B2" t="s">
        <v>0</v>
      </c>
      <c r="C2" t="s">
        <v>15</v>
      </c>
      <c r="D2" s="2" t="s">
        <v>6</v>
      </c>
      <c r="E2" t="s">
        <v>1</v>
      </c>
      <c r="G2" s="8" t="s">
        <v>18</v>
      </c>
      <c r="H2" s="8" t="s">
        <v>6</v>
      </c>
      <c r="I2" s="8" t="s">
        <v>19</v>
      </c>
      <c r="K2" s="7" t="s">
        <v>0</v>
      </c>
      <c r="L2" s="7" t="s">
        <v>3</v>
      </c>
      <c r="M2" s="7" t="s">
        <v>20</v>
      </c>
      <c r="O2" t="s">
        <v>22</v>
      </c>
      <c r="P2" s="9" t="s">
        <v>24</v>
      </c>
    </row>
    <row r="3" spans="2:16" x14ac:dyDescent="0.25">
      <c r="B3" t="s">
        <v>2</v>
      </c>
      <c r="C3" t="s">
        <v>9</v>
      </c>
      <c r="D3" s="3">
        <v>76.849999999999994</v>
      </c>
      <c r="E3" s="1">
        <v>42005</v>
      </c>
      <c r="G3" s="5" t="str">
        <f t="array" ref="G3">IFERROR(INDEX(_xlfn.ANCHORARRAY($K$3),SMALL(IF((_xlfn.ANCHORARRAY($M$3)+SUMIF($G$2:G2,_xlfn.ANCHORARRAY($K$3),$H$2:H2))&lt;0,_xlfn.SEQUENCE(COUNT(_xlfn.ANCHORARRAY($M$3))),""),1)),"")</f>
        <v>Fred</v>
      </c>
      <c r="H3" s="6" cm="1">
        <f t="array" ref="H3">IFERROR(MIN(ABS(_xlfn._xlws.FILTER(_xlfn.ANCHORARRAY($M$3)+SUMIF($G$2:G2,_xlfn.ANCHORARRAY($K$3),$H$2:H2)-SUMIF($I$2:I2,_xlfn.ANCHORARRAY($K$3),$H$2:H2),_xlfn.ANCHORARRAY($K$3)=G3)),ABS(_xlfn._xlws.FILTER(_xlfn.ANCHORARRAY($M$3)+SUMIF($G$2:G2,_xlfn.ANCHORARRAY($K$3),$H$2:H2)-SUMIF($I$2:I2,_xlfn.ANCHORARRAY($K$3),$H$2:H2),_xlfn.ANCHORARRAY($K$3)=I3))),"")</f>
        <v>30.821999999999996</v>
      </c>
      <c r="I3" s="5" t="str">
        <f t="array" ref="I3">IFERROR(INDEX(_xlfn.ANCHORARRAY($K$3),SMALL(IF((_xlfn.ANCHORARRAY($M$3)-SUMIF($I$2:I2,_xlfn.ANCHORARRAY($K$3),$H$2:H2))&gt;0.1,_xlfn.SEQUENCE(COUNT(_xlfn.ANCHORARRAY($M$3))),""),1)),"")</f>
        <v>Ted</v>
      </c>
      <c r="K3" s="5" t="str" cm="1">
        <f t="array" ref="K3:K7">_xlfn.UNIQUE(Table1[Name])</f>
        <v>Ted</v>
      </c>
      <c r="L3" s="6" cm="1">
        <f t="array" ref="L3:L7">SUMIF(Table1[Name],_xlfn.ANCHORARRAY(K3),Table1[Amount])</f>
        <v>121.85</v>
      </c>
      <c r="M3" s="6" cm="1">
        <f t="array" ref="M3:M7">_xlfn.ANCHORARRAY(L3)-SUM(Table1[Amount])/COUNTA(_xlfn.UNIQUE(Table1[Name]))</f>
        <v>39.453000000000003</v>
      </c>
      <c r="O3" t="s">
        <v>23</v>
      </c>
      <c r="P3" s="9" t="s">
        <v>25</v>
      </c>
    </row>
    <row r="4" spans="2:16" x14ac:dyDescent="0.25">
      <c r="B4" t="s">
        <v>4</v>
      </c>
      <c r="C4" t="s">
        <v>5</v>
      </c>
      <c r="D4" s="3">
        <v>49.11</v>
      </c>
      <c r="E4" s="1">
        <v>42007</v>
      </c>
      <c r="G4" s="5" t="str">
        <f t="array" ref="G4">IFERROR(INDEX(_xlfn.ANCHORARRAY($K$3),SMALL(IF((_xlfn.ANCHORARRAY($M$3)+SUMIF($G$2:G3,_xlfn.ANCHORARRAY($K$3),$H$2:H3))&lt;0,_xlfn.SEQUENCE(COUNT(_xlfn.ANCHORARRAY($M$3))),""),1)),"")</f>
        <v>Alice</v>
      </c>
      <c r="H4" s="6" cm="1">
        <f t="array" ref="H4">IFERROR(MIN(ABS(_xlfn._xlws.FILTER(_xlfn.ANCHORARRAY($M$3)+SUMIF($G$2:G3,_xlfn.ANCHORARRAY($K$3),$H$2:H3)-SUMIF($I$2:I3,_xlfn.ANCHORARRAY($K$3),$H$2:H3),_xlfn.ANCHORARRAY($K$3)=G4)),ABS(_xlfn._xlws.FILTER(_xlfn.ANCHORARRAY($M$3)+SUMIF($G$2:G3,_xlfn.ANCHORARRAY($K$3),$H$2:H3)-SUMIF($I$2:I3,_xlfn.ANCHORARRAY($K$3),$H$2:H3),_xlfn.ANCHORARRAY($K$3)=I4))),"")</f>
        <v>8.6310000000000073</v>
      </c>
      <c r="I4" s="5" t="str">
        <f t="array" ref="I4">IFERROR(INDEX(_xlfn.ANCHORARRAY($K$3),SMALL(IF((_xlfn.ANCHORARRAY($M$3)-SUMIF($I$2:I3,_xlfn.ANCHORARRAY($K$3),$H$2:H3))&gt;0.1,_xlfn.SEQUENCE(COUNT(_xlfn.ANCHORARRAY($M$3))),""),1)),"")</f>
        <v>Ted</v>
      </c>
      <c r="K4" s="5" t="str">
        <v>Martin</v>
      </c>
      <c r="L4" s="6">
        <v>120.06</v>
      </c>
      <c r="M4" s="6">
        <v>37.663000000000011</v>
      </c>
    </row>
    <row r="5" spans="2:16" x14ac:dyDescent="0.25">
      <c r="B5" t="s">
        <v>7</v>
      </c>
      <c r="C5" t="s">
        <v>8</v>
      </c>
      <c r="D5" s="3">
        <v>28.8</v>
      </c>
      <c r="E5" s="1">
        <v>42010</v>
      </c>
      <c r="G5" s="5" t="str">
        <f t="array" ref="G5">IFERROR(INDEX(_xlfn.ANCHORARRAY($K$3),SMALL(IF((_xlfn.ANCHORARRAY($M$3)+SUMIF($G$2:G4,_xlfn.ANCHORARRAY($K$3),$H$2:H4))&lt;0,_xlfn.SEQUENCE(COUNT(_xlfn.ANCHORARRAY($M$3))),""),1)),"")</f>
        <v>Alice</v>
      </c>
      <c r="H5" s="6" cm="1">
        <f t="array" ref="H5">IFERROR(MIN(ABS(_xlfn._xlws.FILTER(_xlfn.ANCHORARRAY($M$3)+SUMIF($G$2:G4,_xlfn.ANCHORARRAY($K$3),$H$2:H4)-SUMIF($I$2:I4,_xlfn.ANCHORARRAY($K$3),$H$2:H4),_xlfn.ANCHORARRAY($K$3)=G5)),ABS(_xlfn._xlws.FILTER(_xlfn.ANCHORARRAY($M$3)+SUMIF($G$2:G4,_xlfn.ANCHORARRAY($K$3),$H$2:H4)-SUMIF($I$2:I4,_xlfn.ANCHORARRAY($K$3),$H$2:H4),_xlfn.ANCHORARRAY($K$3)=I5))),"")</f>
        <v>37.663000000000011</v>
      </c>
      <c r="I5" s="5" t="str">
        <f t="array" ref="I5">IFERROR(INDEX(_xlfn.ANCHORARRAY($K$3),SMALL(IF((_xlfn.ANCHORARRAY($M$3)-SUMIF($I$2:I4,_xlfn.ANCHORARRAY($K$3),$H$2:H4))&gt;0.1,_xlfn.SEQUENCE(COUNT(_xlfn.ANCHORARRAY($M$3))),""),1)),"")</f>
        <v>Martin</v>
      </c>
      <c r="K5" s="5" t="str">
        <v>Fred</v>
      </c>
      <c r="L5" s="6">
        <v>51.574999999999996</v>
      </c>
      <c r="M5" s="6">
        <v>-30.821999999999996</v>
      </c>
    </row>
    <row r="6" spans="2:16" x14ac:dyDescent="0.25">
      <c r="B6" t="s">
        <v>4</v>
      </c>
      <c r="C6" t="s">
        <v>10</v>
      </c>
      <c r="D6" s="3">
        <v>11.45</v>
      </c>
      <c r="E6" s="1">
        <v>42013</v>
      </c>
      <c r="G6" s="5" t="str">
        <f t="array" ref="G6">IFERROR(INDEX(_xlfn.ANCHORARRAY($K$3),SMALL(IF((_xlfn.ANCHORARRAY($M$3)+SUMIF($G$2:G5,_xlfn.ANCHORARRAY($K$3),$H$2:H5))&lt;0,_xlfn.SEQUENCE(COUNT(_xlfn.ANCHORARRAY($M$3))),""),1)),"")</f>
        <v>Alice</v>
      </c>
      <c r="H6" s="6" cm="1">
        <f t="array" ref="H6">IFERROR(MIN(ABS(_xlfn._xlws.FILTER(_xlfn.ANCHORARRAY($M$3)+SUMIF($G$2:G5,_xlfn.ANCHORARRAY($K$3),$H$2:H5)-SUMIF($I$2:I5,_xlfn.ANCHORARRAY($K$3),$H$2:H5),_xlfn.ANCHORARRAY($K$3)=G6)),ABS(_xlfn._xlws.FILTER(_xlfn.ANCHORARRAY($M$3)+SUMIF($G$2:G5,_xlfn.ANCHORARRAY($K$3),$H$2:H5)-SUMIF($I$2:I5,_xlfn.ANCHORARRAY($K$3),$H$2:H5),_xlfn.ANCHORARRAY($K$3)=I6))),"")</f>
        <v>14.90299999999997</v>
      </c>
      <c r="I6" s="5" t="str">
        <f t="array" ref="I6">IFERROR(INDEX(_xlfn.ANCHORARRAY($K$3),SMALL(IF((_xlfn.ANCHORARRAY($M$3)-SUMIF($I$2:I5,_xlfn.ANCHORARRAY($K$3),$H$2:H5))&gt;0.1,_xlfn.SEQUENCE(COUNT(_xlfn.ANCHORARRAY($M$3))),""),1)),"")</f>
        <v>Greg</v>
      </c>
      <c r="K6" s="5" t="str">
        <v>Greg</v>
      </c>
      <c r="L6" s="6">
        <v>97.3</v>
      </c>
      <c r="M6" s="6">
        <v>14.903000000000006</v>
      </c>
    </row>
    <row r="7" spans="2:16" x14ac:dyDescent="0.25">
      <c r="B7" t="s">
        <v>4</v>
      </c>
      <c r="C7" t="s">
        <v>11</v>
      </c>
      <c r="D7" s="3">
        <v>15</v>
      </c>
      <c r="E7" s="1">
        <v>42015</v>
      </c>
      <c r="G7" s="5" t="str">
        <f t="array" ref="G7">IFERROR(INDEX(_xlfn.ANCHORARRAY($K$3),SMALL(IF((_xlfn.ANCHORARRAY($M$3)+SUMIF($G$2:G6,_xlfn.ANCHORARRAY($K$3),$H$2:H6))&lt;0,_xlfn.SEQUENCE(COUNT(_xlfn.ANCHORARRAY($M$3))),""),1)),"")</f>
        <v/>
      </c>
      <c r="H7" s="6" t="str" cm="1">
        <f t="array" ref="H7">IFERROR(MIN(ABS(_xlfn._xlws.FILTER(_xlfn.ANCHORARRAY($M$3)+SUMIF($G$2:G6,_xlfn.ANCHORARRAY($K$3),$H$2:H6)-SUMIF($I$2:I6,_xlfn.ANCHORARRAY($K$3),$H$2:H6),_xlfn.ANCHORARRAY($K$3)=G7)),ABS(_xlfn._xlws.FILTER(_xlfn.ANCHORARRAY($M$3)+SUMIF($G$2:G6,_xlfn.ANCHORARRAY($K$3),$H$2:H6)-SUMIF($I$2:I6,_xlfn.ANCHORARRAY($K$3),$H$2:H6),_xlfn.ANCHORARRAY($K$3)=I7))),"")</f>
        <v/>
      </c>
      <c r="I7" s="5" t="str">
        <f t="array" ref="I7">IFERROR(INDEX(_xlfn.ANCHORARRAY($K$3),SMALL(IF((_xlfn.ANCHORARRAY($M$3)-SUMIF($I$2:I6,_xlfn.ANCHORARRAY($K$3),$H$2:H6))&gt;0.1,_xlfn.SEQUENCE(COUNT(_xlfn.ANCHORARRAY($M$3))),""),1)),"")</f>
        <v/>
      </c>
      <c r="K7" s="5" t="str">
        <v>Alice</v>
      </c>
      <c r="L7" s="6">
        <v>21.2</v>
      </c>
      <c r="M7" s="6">
        <v>-61.196999999999989</v>
      </c>
    </row>
    <row r="8" spans="2:16" x14ac:dyDescent="0.25">
      <c r="B8" t="s">
        <v>7</v>
      </c>
      <c r="C8" t="s">
        <v>16</v>
      </c>
      <c r="D8" s="3">
        <v>7</v>
      </c>
      <c r="E8" s="1">
        <v>42018</v>
      </c>
      <c r="K8" s="5"/>
      <c r="L8" s="5"/>
      <c r="M8" s="5"/>
    </row>
    <row r="9" spans="2:16" x14ac:dyDescent="0.25">
      <c r="B9" t="s">
        <v>4</v>
      </c>
      <c r="C9" t="s">
        <v>12</v>
      </c>
      <c r="D9" s="3">
        <v>32.5</v>
      </c>
      <c r="E9" s="1">
        <v>42020</v>
      </c>
      <c r="K9" s="5"/>
      <c r="L9" s="5"/>
      <c r="M9" s="5"/>
    </row>
    <row r="10" spans="2:16" x14ac:dyDescent="0.25">
      <c r="B10" t="s">
        <v>2</v>
      </c>
      <c r="C10" t="s">
        <v>17</v>
      </c>
      <c r="D10" s="3">
        <v>45</v>
      </c>
      <c r="E10" s="1">
        <v>42026</v>
      </c>
      <c r="K10" s="5"/>
      <c r="L10" s="5"/>
      <c r="M10" s="5"/>
    </row>
    <row r="11" spans="2:16" x14ac:dyDescent="0.25">
      <c r="B11" t="s">
        <v>4</v>
      </c>
      <c r="C11" t="s">
        <v>11</v>
      </c>
      <c r="D11" s="3">
        <v>12</v>
      </c>
      <c r="E11" s="1">
        <v>42030</v>
      </c>
      <c r="K11" s="5"/>
      <c r="L11" s="5"/>
      <c r="M11" s="5"/>
    </row>
    <row r="12" spans="2:16" x14ac:dyDescent="0.25">
      <c r="B12" t="s">
        <v>7</v>
      </c>
      <c r="C12" t="s">
        <v>13</v>
      </c>
      <c r="D12" s="3">
        <v>15.775</v>
      </c>
      <c r="E12" s="1">
        <v>42031</v>
      </c>
      <c r="K12" s="5"/>
      <c r="L12" s="5"/>
      <c r="M12" s="5"/>
    </row>
    <row r="13" spans="2:16" x14ac:dyDescent="0.25">
      <c r="B13" t="s">
        <v>21</v>
      </c>
      <c r="C13" t="s">
        <v>14</v>
      </c>
      <c r="D13" s="3">
        <v>97.3</v>
      </c>
      <c r="E13" s="1">
        <v>42035</v>
      </c>
      <c r="G13" s="10"/>
      <c r="K13" s="5"/>
      <c r="L13" s="5"/>
      <c r="M13" s="5"/>
    </row>
    <row r="14" spans="2:16" x14ac:dyDescent="0.25">
      <c r="B14" t="s">
        <v>26</v>
      </c>
      <c r="C14" t="s">
        <v>27</v>
      </c>
      <c r="D14" s="3">
        <v>21.2</v>
      </c>
      <c r="E14" s="1">
        <v>42037</v>
      </c>
      <c r="K14" s="5"/>
      <c r="L14" s="5"/>
      <c r="M14" s="5"/>
    </row>
    <row r="20" spans="7:13" x14ac:dyDescent="0.25">
      <c r="M20" s="11"/>
    </row>
    <row r="21" spans="7:13" x14ac:dyDescent="0.25">
      <c r="M21" s="11"/>
    </row>
    <row r="22" spans="7:13" x14ac:dyDescent="0.25">
      <c r="G22" s="12"/>
      <c r="M22" s="11"/>
    </row>
    <row r="23" spans="7:13" x14ac:dyDescent="0.25">
      <c r="M23" s="11"/>
    </row>
    <row r="24" spans="7:13" x14ac:dyDescent="0.25">
      <c r="G24" s="12"/>
      <c r="M24" s="11"/>
    </row>
  </sheetData>
  <hyperlinks>
    <hyperlink ref="P2" r:id="rId1" xr:uid="{C396DE34-349B-4421-B485-61374C430DF3}"/>
    <hyperlink ref="P3" r:id="rId2" xr:uid="{27A3BC39-DC66-439E-ADAE-B4DA80EE8F14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935D-1681-40C3-BA34-D4317B79DA6F}">
  <dimension ref="B2:P36"/>
  <sheetViews>
    <sheetView showGridLines="0" workbookViewId="0"/>
  </sheetViews>
  <sheetFormatPr defaultRowHeight="15" x14ac:dyDescent="0.25"/>
  <cols>
    <col min="1" max="1" width="3.140625" customWidth="1"/>
    <col min="3" max="3" width="11.5703125" bestFit="1" customWidth="1"/>
    <col min="4" max="4" width="12.7109375" bestFit="1" customWidth="1"/>
    <col min="5" max="5" width="9.7109375" bestFit="1" customWidth="1"/>
    <col min="6" max="6" width="3.5703125" customWidth="1"/>
    <col min="7" max="7" width="8.28515625" style="4" bestFit="1" customWidth="1"/>
    <col min="8" max="8" width="9.42578125" style="4" bestFit="1" customWidth="1"/>
    <col min="9" max="9" width="8.140625" bestFit="1" customWidth="1"/>
    <col min="10" max="10" width="3.140625" customWidth="1"/>
    <col min="11" max="11" width="8.140625" bestFit="1" customWidth="1"/>
    <col min="12" max="12" width="8.85546875" bestFit="1" customWidth="1"/>
    <col min="13" max="13" width="13.5703125" bestFit="1" customWidth="1"/>
    <col min="15" max="15" width="11.5703125" customWidth="1"/>
    <col min="16" max="16" width="15" bestFit="1" customWidth="1"/>
  </cols>
  <sheetData>
    <row r="2" spans="2:16" x14ac:dyDescent="0.25">
      <c r="B2" t="s">
        <v>0</v>
      </c>
      <c r="C2" t="s">
        <v>15</v>
      </c>
      <c r="D2" s="2" t="s">
        <v>6</v>
      </c>
      <c r="E2" t="s">
        <v>1</v>
      </c>
      <c r="G2" s="8" t="s">
        <v>18</v>
      </c>
      <c r="H2" s="8" t="s">
        <v>6</v>
      </c>
      <c r="I2" s="8" t="s">
        <v>19</v>
      </c>
      <c r="K2" s="7" t="s">
        <v>0</v>
      </c>
      <c r="L2" s="7" t="s">
        <v>3</v>
      </c>
      <c r="M2" s="7" t="s">
        <v>20</v>
      </c>
      <c r="O2" t="s">
        <v>22</v>
      </c>
      <c r="P2" s="9" t="s">
        <v>24</v>
      </c>
    </row>
    <row r="3" spans="2:16" x14ac:dyDescent="0.25">
      <c r="B3" t="s">
        <v>2</v>
      </c>
      <c r="C3" t="s">
        <v>9</v>
      </c>
      <c r="D3" s="3">
        <v>76.849999999999994</v>
      </c>
      <c r="E3" s="1">
        <v>42005</v>
      </c>
      <c r="G3" s="5" t="str">
        <f t="array" ref="G3">IFERROR(INDEX(_xlfn.ANCHORARRAY($K$3),SMALL(IF((_xlfn.ANCHORARRAY($M$3)+SUMIF($G$2:G2,_xlfn.ANCHORARRAY($K$3),$H$2:H2))&lt;0,_xlfn.SEQUENCE(COUNT(_xlfn.ANCHORARRAY($M$3))),""),1)),"")</f>
        <v>Fred</v>
      </c>
      <c r="H3" s="6" cm="1">
        <f t="array" ref="H3">_xlfn.LET(_xlpm.w,$H$2:H2,_xlpm.z,_xlfn.ANCHORARRAY($K$3),_xlpm.x,SUMIF($G$2:G2,_xlpm.z,_xlpm.w),_xlpm.y,SUMIF($I$2:I2,_xlpm.z,_xlpm.w),IFERROR(MIN(ABS(_xlfn._xlws.FILTER(_xlfn.ANCHORARRAY($M$3)+_xlpm.x-_xlpm.y,_xlpm.z=G3)),ABS(_xlfn._xlws.FILTER(_xlfn.ANCHORARRAY($M$3)+_xlpm.x-_xlpm.y,_xlpm.z=I3))),""))</f>
        <v>30.821999999999996</v>
      </c>
      <c r="I3" s="5" t="str">
        <f t="array" ref="I3">IFERROR(INDEX(_xlfn.ANCHORARRAY($K$3),SMALL(IF((_xlfn.ANCHORARRAY($M$3)-SUMIF($I$2:I2,_xlfn.ANCHORARRAY($K$3),$H$2:H2))&gt;0.1,_xlfn.SEQUENCE(COUNT(_xlfn.ANCHORARRAY($M$3))),""),1)),"")</f>
        <v>Ted</v>
      </c>
      <c r="K3" s="5" t="str" cm="1">
        <f t="array" ref="K3:K7">_xlfn.UNIQUE(Table13[Name])</f>
        <v>Ted</v>
      </c>
      <c r="L3" s="6" cm="1">
        <f t="array" ref="L3:L7">SUMIF(Table13[Name],_xlfn.ANCHORARRAY(K3),Table13[Amount])</f>
        <v>121.85</v>
      </c>
      <c r="M3" s="6" cm="1">
        <f t="array" ref="M3:M7">_xlfn.ANCHORARRAY(L3)-SUM(Table13[Amount])/COUNTA(_xlfn.UNIQUE(Table13[Name]))</f>
        <v>39.453000000000003</v>
      </c>
      <c r="O3" t="s">
        <v>23</v>
      </c>
      <c r="P3" s="9" t="s">
        <v>25</v>
      </c>
    </row>
    <row r="4" spans="2:16" x14ac:dyDescent="0.25">
      <c r="B4" t="s">
        <v>4</v>
      </c>
      <c r="C4" t="s">
        <v>5</v>
      </c>
      <c r="D4" s="3">
        <v>49.11</v>
      </c>
      <c r="E4" s="1">
        <v>42007</v>
      </c>
      <c r="G4" s="5" t="str">
        <f t="array" ref="G4">IFERROR(INDEX(_xlfn.ANCHORARRAY($K$3),SMALL(IF((_xlfn.ANCHORARRAY($M$3)+SUMIF($G$2:G3,_xlfn.ANCHORARRAY($K$3),$H$2:H3))&lt;0,_xlfn.SEQUENCE(COUNT(_xlfn.ANCHORARRAY($M$3))),""),1)),"")</f>
        <v>Alice</v>
      </c>
      <c r="H4" s="6" cm="1">
        <f t="array" ref="H4">_xlfn.LET(_xlpm.w,$H$2:H3,_xlpm.z,_xlfn.ANCHORARRAY($K$3),_xlpm.x,SUMIF($G$2:G3,_xlpm.z,_xlpm.w),_xlpm.y,SUMIF($I$2:I3,_xlpm.z,_xlpm.w),IFERROR(MIN(ABS(_xlfn._xlws.FILTER(_xlfn.ANCHORARRAY($M$3)+_xlpm.x-_xlpm.y,_xlpm.z=G4)),ABS(_xlfn._xlws.FILTER(_xlfn.ANCHORARRAY($M$3)+_xlpm.x-_xlpm.y,_xlpm.z=I4))),""))</f>
        <v>8.6310000000000073</v>
      </c>
      <c r="I4" s="5" t="str">
        <f t="array" ref="I4">IFERROR(INDEX(_xlfn.ANCHORARRAY($K$3),SMALL(IF((_xlfn.ANCHORARRAY($M$3)-SUMIF($I$2:I3,_xlfn.ANCHORARRAY($K$3),$H$2:H3))&gt;0.1,_xlfn.SEQUENCE(COUNT(_xlfn.ANCHORARRAY($M$3))),""),1)),"")</f>
        <v>Ted</v>
      </c>
      <c r="K4" s="5" t="str">
        <v>Martin</v>
      </c>
      <c r="L4" s="6">
        <v>120.06</v>
      </c>
      <c r="M4" s="6">
        <v>37.663000000000011</v>
      </c>
    </row>
    <row r="5" spans="2:16" x14ac:dyDescent="0.25">
      <c r="B5" t="s">
        <v>7</v>
      </c>
      <c r="C5" t="s">
        <v>8</v>
      </c>
      <c r="D5" s="3">
        <v>28.8</v>
      </c>
      <c r="E5" s="1">
        <v>42010</v>
      </c>
      <c r="G5" s="5" t="str">
        <f t="array" ref="G5">IFERROR(INDEX(_xlfn.ANCHORARRAY($K$3),SMALL(IF((_xlfn.ANCHORARRAY($M$3)+SUMIF($G$2:G4,_xlfn.ANCHORARRAY($K$3),$H$2:H4))&lt;0,_xlfn.SEQUENCE(COUNT(_xlfn.ANCHORARRAY($M$3))),""),1)),"")</f>
        <v>Alice</v>
      </c>
      <c r="H5" s="6" cm="1">
        <f t="array" ref="H5">_xlfn.LET(_xlpm.w,$H$2:H4,_xlpm.z,_xlfn.ANCHORARRAY($K$3),_xlpm.x,SUMIF($G$2:G4,_xlpm.z,_xlpm.w),_xlpm.y,SUMIF($I$2:I4,_xlpm.z,_xlpm.w),IFERROR(MIN(ABS(_xlfn._xlws.FILTER(_xlfn.ANCHORARRAY($M$3)+_xlpm.x-_xlpm.y,_xlpm.z=G5)),ABS(_xlfn._xlws.FILTER(_xlfn.ANCHORARRAY($M$3)+_xlpm.x-_xlpm.y,_xlpm.z=I5))),""))</f>
        <v>37.663000000000011</v>
      </c>
      <c r="I5" s="5" t="str">
        <f t="array" ref="I5">IFERROR(INDEX(_xlfn.ANCHORARRAY($K$3),SMALL(IF((_xlfn.ANCHORARRAY($M$3)-SUMIF($I$2:I4,_xlfn.ANCHORARRAY($K$3),$H$2:H4))&gt;0.1,_xlfn.SEQUENCE(COUNT(_xlfn.ANCHORARRAY($M$3))),""),1)),"")</f>
        <v>Martin</v>
      </c>
      <c r="K5" s="5" t="str">
        <v>Fred</v>
      </c>
      <c r="L5" s="6">
        <v>51.574999999999996</v>
      </c>
      <c r="M5" s="6">
        <v>-30.821999999999996</v>
      </c>
    </row>
    <row r="6" spans="2:16" x14ac:dyDescent="0.25">
      <c r="B6" t="s">
        <v>4</v>
      </c>
      <c r="C6" t="s">
        <v>10</v>
      </c>
      <c r="D6" s="3">
        <v>11.45</v>
      </c>
      <c r="E6" s="1">
        <v>42013</v>
      </c>
      <c r="G6" s="5" t="str">
        <f t="array" ref="G6">IFERROR(INDEX(_xlfn.ANCHORARRAY($K$3),SMALL(IF((_xlfn.ANCHORARRAY($M$3)+SUMIF($G$2:G5,_xlfn.ANCHORARRAY($K$3),$H$2:H5))&lt;0,_xlfn.SEQUENCE(COUNT(_xlfn.ANCHORARRAY($M$3))),""),1)),"")</f>
        <v>Alice</v>
      </c>
      <c r="H6" s="6" cm="1">
        <f t="array" ref="H6">_xlfn.LET(_xlpm.w,$H$2:H5,_xlpm.z,_xlfn.ANCHORARRAY($K$3),_xlpm.x,SUMIF($G$2:G5,_xlpm.z,_xlpm.w),_xlpm.y,SUMIF($I$2:I5,_xlpm.z,_xlpm.w),IFERROR(MIN(ABS(_xlfn._xlws.FILTER(_xlfn.ANCHORARRAY($M$3)+_xlpm.x-_xlpm.y,_xlpm.z=G6)),ABS(_xlfn._xlws.FILTER(_xlfn.ANCHORARRAY($M$3)+_xlpm.x-_xlpm.y,_xlpm.z=I6))),""))</f>
        <v>14.90299999999997</v>
      </c>
      <c r="I6" s="5" t="str">
        <f t="array" ref="I6">IFERROR(INDEX(_xlfn.ANCHORARRAY($K$3),SMALL(IF((_xlfn.ANCHORARRAY($M$3)-SUMIF($I$2:I5,_xlfn.ANCHORARRAY($K$3),$H$2:H5))&gt;0.1,_xlfn.SEQUENCE(COUNT(_xlfn.ANCHORARRAY($M$3))),""),1)),"")</f>
        <v>Greg</v>
      </c>
      <c r="K6" s="5" t="str">
        <v>Greg</v>
      </c>
      <c r="L6" s="6">
        <v>97.3</v>
      </c>
      <c r="M6" s="6">
        <v>14.903000000000006</v>
      </c>
    </row>
    <row r="7" spans="2:16" x14ac:dyDescent="0.25">
      <c r="B7" t="s">
        <v>4</v>
      </c>
      <c r="C7" t="s">
        <v>11</v>
      </c>
      <c r="D7" s="3">
        <v>15</v>
      </c>
      <c r="E7" s="1">
        <v>42015</v>
      </c>
      <c r="G7" s="5" t="str">
        <f t="array" ref="G7">IFERROR(INDEX(_xlfn.ANCHORARRAY($K$3),SMALL(IF((_xlfn.ANCHORARRAY($M$3)+SUMIF($G$2:G6,_xlfn.ANCHORARRAY($K$3),$H$2:H6))&lt;0,_xlfn.SEQUENCE(COUNT(_xlfn.ANCHORARRAY($M$3))),""),1)),"")</f>
        <v/>
      </c>
      <c r="H7" s="6" t="str" cm="1">
        <f t="array" ref="H7">_xlfn.LET(_xlpm.w,$H$2:H6,_xlpm.z,_xlfn.ANCHORARRAY($K$3),_xlpm.x,SUMIF($G$2:G6,_xlpm.z,_xlpm.w),_xlpm.y,SUMIF($I$2:I6,_xlpm.z,_xlpm.w),IFERROR(MIN(ABS(_xlfn._xlws.FILTER(_xlfn.ANCHORARRAY($M$3)+_xlpm.x-_xlpm.y,_xlpm.z=G7)),ABS(_xlfn._xlws.FILTER(_xlfn.ANCHORARRAY($M$3)+_xlpm.x-_xlpm.y,_xlpm.z=I7))),""))</f>
        <v/>
      </c>
      <c r="I7" s="5" t="str">
        <f t="array" ref="I7">IFERROR(INDEX(_xlfn.ANCHORARRAY($K$3),SMALL(IF((_xlfn.ANCHORARRAY($M$3)-SUMIF($I$2:I6,_xlfn.ANCHORARRAY($K$3),$H$2:H6))&gt;0.1,_xlfn.SEQUENCE(COUNT(_xlfn.ANCHORARRAY($M$3))),""),1)),"")</f>
        <v/>
      </c>
      <c r="K7" s="5" t="str">
        <v>Alice</v>
      </c>
      <c r="L7" s="6">
        <v>21.2</v>
      </c>
      <c r="M7" s="6">
        <v>-61.196999999999989</v>
      </c>
    </row>
    <row r="8" spans="2:16" x14ac:dyDescent="0.25">
      <c r="B8" t="s">
        <v>7</v>
      </c>
      <c r="C8" t="s">
        <v>16</v>
      </c>
      <c r="D8" s="3">
        <v>7</v>
      </c>
      <c r="E8" s="1">
        <v>42018</v>
      </c>
      <c r="K8" s="5"/>
      <c r="L8" s="5"/>
      <c r="M8" s="5"/>
    </row>
    <row r="9" spans="2:16" x14ac:dyDescent="0.25">
      <c r="B9" t="s">
        <v>4</v>
      </c>
      <c r="C9" t="s">
        <v>12</v>
      </c>
      <c r="D9" s="3">
        <v>32.5</v>
      </c>
      <c r="E9" s="1">
        <v>42020</v>
      </c>
      <c r="K9" s="5"/>
      <c r="L9" s="5"/>
      <c r="M9" s="5"/>
    </row>
    <row r="10" spans="2:16" x14ac:dyDescent="0.25">
      <c r="B10" t="s">
        <v>2</v>
      </c>
      <c r="C10" t="s">
        <v>17</v>
      </c>
      <c r="D10" s="3">
        <v>45</v>
      </c>
      <c r="E10" s="1">
        <v>42026</v>
      </c>
      <c r="K10" s="5"/>
      <c r="L10" s="5"/>
      <c r="M10" s="5"/>
    </row>
    <row r="11" spans="2:16" x14ac:dyDescent="0.25">
      <c r="B11" t="s">
        <v>4</v>
      </c>
      <c r="C11" t="s">
        <v>11</v>
      </c>
      <c r="D11" s="3">
        <v>12</v>
      </c>
      <c r="E11" s="1">
        <v>42030</v>
      </c>
      <c r="K11" s="5"/>
      <c r="L11" s="5"/>
      <c r="M11" s="5"/>
    </row>
    <row r="12" spans="2:16" x14ac:dyDescent="0.25">
      <c r="B12" t="s">
        <v>7</v>
      </c>
      <c r="C12" t="s">
        <v>13</v>
      </c>
      <c r="D12" s="3">
        <v>15.775</v>
      </c>
      <c r="E12" s="1">
        <v>42031</v>
      </c>
      <c r="K12" s="5"/>
      <c r="L12" s="5"/>
      <c r="M12" s="5"/>
    </row>
    <row r="13" spans="2:16" x14ac:dyDescent="0.25">
      <c r="B13" t="s">
        <v>21</v>
      </c>
      <c r="C13" t="s">
        <v>14</v>
      </c>
      <c r="D13" s="3">
        <v>97.3</v>
      </c>
      <c r="E13" s="1">
        <v>42035</v>
      </c>
      <c r="G13" s="10"/>
      <c r="K13" s="5"/>
      <c r="L13" s="5"/>
      <c r="M13" s="5"/>
    </row>
    <row r="14" spans="2:16" x14ac:dyDescent="0.25">
      <c r="B14" t="s">
        <v>26</v>
      </c>
      <c r="C14" t="s">
        <v>27</v>
      </c>
      <c r="D14" s="3">
        <v>21.2</v>
      </c>
      <c r="E14" s="1">
        <v>42037</v>
      </c>
      <c r="K14" s="5"/>
      <c r="L14" s="5"/>
      <c r="M14" s="5"/>
    </row>
    <row r="20" spans="7:8" x14ac:dyDescent="0.25">
      <c r="G20"/>
      <c r="H20"/>
    </row>
    <row r="21" spans="7:8" x14ac:dyDescent="0.25">
      <c r="G21"/>
      <c r="H21"/>
    </row>
    <row r="22" spans="7:8" x14ac:dyDescent="0.25">
      <c r="G22"/>
      <c r="H22"/>
    </row>
    <row r="23" spans="7:8" x14ac:dyDescent="0.25">
      <c r="G23"/>
      <c r="H23"/>
    </row>
    <row r="24" spans="7:8" x14ac:dyDescent="0.25">
      <c r="G24"/>
      <c r="H24"/>
    </row>
    <row r="25" spans="7:8" x14ac:dyDescent="0.25">
      <c r="G25"/>
      <c r="H25"/>
    </row>
    <row r="26" spans="7:8" x14ac:dyDescent="0.25">
      <c r="G26"/>
      <c r="H26"/>
    </row>
    <row r="27" spans="7:8" x14ac:dyDescent="0.25">
      <c r="G27"/>
      <c r="H27"/>
    </row>
    <row r="28" spans="7:8" x14ac:dyDescent="0.25">
      <c r="G28"/>
      <c r="H28"/>
    </row>
    <row r="29" spans="7:8" x14ac:dyDescent="0.25">
      <c r="G29"/>
      <c r="H29"/>
    </row>
    <row r="30" spans="7:8" x14ac:dyDescent="0.25">
      <c r="G30"/>
      <c r="H30"/>
    </row>
    <row r="31" spans="7:8" x14ac:dyDescent="0.25">
      <c r="G31"/>
      <c r="H31"/>
    </row>
    <row r="32" spans="7:8" x14ac:dyDescent="0.25">
      <c r="G32"/>
      <c r="H32"/>
    </row>
    <row r="33" spans="7:8" x14ac:dyDescent="0.25">
      <c r="G33"/>
      <c r="H33"/>
    </row>
    <row r="34" spans="7:8" x14ac:dyDescent="0.25">
      <c r="G34"/>
      <c r="H34"/>
    </row>
    <row r="35" spans="7:8" x14ac:dyDescent="0.25">
      <c r="G35"/>
      <c r="H35"/>
    </row>
    <row r="36" spans="7:8" x14ac:dyDescent="0.25">
      <c r="G36"/>
      <c r="H36"/>
    </row>
  </sheetData>
  <hyperlinks>
    <hyperlink ref="P2" r:id="rId1" xr:uid="{2DDAEBA5-8137-4967-B162-A750908CEE17}"/>
    <hyperlink ref="P3" r:id="rId2" xr:uid="{1F8523CD-2C8B-4BC8-BB38-0D1A1851B032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LET function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2015-04-08T12:02:35Z</dcterms:created>
  <dcterms:modified xsi:type="dcterms:W3CDTF">2022-10-11T08:05:22Z</dcterms:modified>
</cp:coreProperties>
</file>